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EsteLivro"/>
  <mc:AlternateContent xmlns:mc="http://schemas.openxmlformats.org/markup-compatibility/2006">
    <mc:Choice Requires="x15">
      <x15ac:absPath xmlns:x15ac="http://schemas.microsoft.com/office/spreadsheetml/2010/11/ac" url="C:\Users\Rafael Muchate\Documents\CMM\PTUM Project\Concursos\Quick-wins\P9 - Obras de Macro-Drenagem\P9A\New Process 2025\BOQ\"/>
    </mc:Choice>
  </mc:AlternateContent>
  <xr:revisionPtr revIDLastSave="0" documentId="8_{7BDE8BCD-B90A-40D9-BAB4-6E6E2754E75A}" xr6:coauthVersionLast="47" xr6:coauthVersionMax="47" xr10:uidLastSave="{00000000-0000-0000-0000-000000000000}"/>
  <bookViews>
    <workbookView xWindow="24" yWindow="384" windowWidth="23016" windowHeight="12360" tabRatio="780" activeTab="2" xr2:uid="{1009875A-332A-4E91-AAB4-D98A411FE8B2}"/>
  </bookViews>
  <sheets>
    <sheet name="Resumo " sheetId="116" r:id="rId1"/>
    <sheet name="1" sheetId="117" r:id="rId2"/>
    <sheet name="2.1" sheetId="118" r:id="rId3"/>
    <sheet name="2.2" sheetId="124" r:id="rId4"/>
    <sheet name="2.3" sheetId="132" r:id="rId5"/>
    <sheet name="2.4" sheetId="125" r:id="rId6"/>
    <sheet name="3.1" sheetId="147" r:id="rId7"/>
    <sheet name="3.2" sheetId="148" r:id="rId8"/>
    <sheet name="3.3" sheetId="149" r:id="rId9"/>
    <sheet name="4.1" sheetId="128" r:id="rId10"/>
    <sheet name="4.2" sheetId="142" r:id="rId11"/>
    <sheet name="5.1" sheetId="121" r:id="rId12"/>
    <sheet name="5.2" sheetId="131" r:id="rId13"/>
    <sheet name="6.1a6.3" sheetId="129" r:id="rId14"/>
    <sheet name="7" sheetId="123" r:id="rId15"/>
  </sheets>
  <externalReferences>
    <externalReference r:id="rId16"/>
  </externalReferences>
  <definedNames>
    <definedName name="_xlnm._FilterDatabase" localSheetId="1" hidden="1">'1'!$B$1:$B$329</definedName>
    <definedName name="_xlnm._FilterDatabase" localSheetId="2" hidden="1">'2.1'!$A$1:$A$221</definedName>
    <definedName name="_xlnm._FilterDatabase" localSheetId="3" hidden="1">'2.2'!$A$1:$A$129</definedName>
    <definedName name="_xlnm._FilterDatabase" localSheetId="4" hidden="1">'2.3'!$A$1:$A$46</definedName>
    <definedName name="_xlnm._FilterDatabase" localSheetId="5" hidden="1">'2.4'!$A$1:$A$103</definedName>
    <definedName name="_xlnm._FilterDatabase" localSheetId="6" hidden="1">'3.1'!$A$1:$F$204</definedName>
    <definedName name="_xlnm._FilterDatabase" localSheetId="7" hidden="1">'3.2'!$A$1:$F$106</definedName>
    <definedName name="_xlnm._FilterDatabase" localSheetId="8" hidden="1">'3.3'!$A$1:$F$21</definedName>
    <definedName name="_xlnm._FilterDatabase" localSheetId="9" hidden="1">#N/A</definedName>
    <definedName name="_xlnm._FilterDatabase" localSheetId="10" hidden="1">#N/A</definedName>
    <definedName name="_xlnm._FilterDatabase" localSheetId="11" hidden="1">'5.1'!$A$1:$A$21</definedName>
    <definedName name="_xlnm._FilterDatabase" localSheetId="12" hidden="1">'5.2'!$A$1:$A$10</definedName>
    <definedName name="alm" localSheetId="1">#REF!</definedName>
    <definedName name="alm" localSheetId="9">#N/A</definedName>
    <definedName name="alm" localSheetId="10">#N/A</definedName>
    <definedName name="alm" localSheetId="13">#REF!</definedName>
    <definedName name="alm" localSheetId="14">#REF!</definedName>
    <definedName name="alm">#REF!</definedName>
    <definedName name="BETAO">300</definedName>
    <definedName name="FURAÇÃO_JET">80</definedName>
    <definedName name="p" localSheetId="9">#N/A</definedName>
    <definedName name="p" localSheetId="10">#N/A</definedName>
    <definedName name="p">#REF!</definedName>
    <definedName name="_xlnm.Print_Area" localSheetId="1">'1'!$A$1:$F$59</definedName>
    <definedName name="_xlnm.Print_Area" localSheetId="2">'2.1'!$A$1:$F$221</definedName>
    <definedName name="_xlnm.Print_Area" localSheetId="3">'2.2'!$A$1:$F$129</definedName>
    <definedName name="_xlnm.Print_Area" localSheetId="4">'2.3'!$A$1:$F$44</definedName>
    <definedName name="_xlnm.Print_Area" localSheetId="5">'2.4'!$A$1:$F$103</definedName>
    <definedName name="_xlnm.Print_Area" localSheetId="6">'3.1'!$A$1:$F$204</definedName>
    <definedName name="_xlnm.Print_Area" localSheetId="7">'3.2'!$A$1:$F$106</definedName>
    <definedName name="_xlnm.Print_Area" localSheetId="8">'3.3'!$A$1:$F$21</definedName>
    <definedName name="_xlnm.Print_Area" localSheetId="9">'4.1'!$A$1:$F$147</definedName>
    <definedName name="_xlnm.Print_Area" localSheetId="10">'4.2'!$A$1:$F$145</definedName>
    <definedName name="_xlnm.Print_Area" localSheetId="11">'5.1'!$A$1:$F$22</definedName>
    <definedName name="_xlnm.Print_Area" localSheetId="12">'5.2'!$A$1:$F$10</definedName>
    <definedName name="_xlnm.Print_Area" localSheetId="13">'6.1a6.3'!$A$1:$F$42</definedName>
    <definedName name="_xlnm.Print_Area" localSheetId="14">'7'!$A$1:$F$15</definedName>
    <definedName name="_xlnm.Print_Area" localSheetId="0">'[1]Bill summary'!$A$1:$E$70</definedName>
    <definedName name="_xlnm.Print_Titles" localSheetId="1">'1'!$1:$2</definedName>
    <definedName name="_xlnm.Print_Titles" localSheetId="2">'2.1'!$1:$2</definedName>
    <definedName name="_xlnm.Print_Titles" localSheetId="3">'2.2'!$1:$2</definedName>
    <definedName name="_xlnm.Print_Titles" localSheetId="4">'2.3'!$1:$2</definedName>
    <definedName name="_xlnm.Print_Titles" localSheetId="5">'2.4'!$1:$2</definedName>
    <definedName name="_xlnm.Print_Titles" localSheetId="6">'3.1'!$1:$2</definedName>
    <definedName name="_xlnm.Print_Titles" localSheetId="7">'3.2'!$1:$2</definedName>
    <definedName name="_xlnm.Print_Titles" localSheetId="8">'3.3'!$1:$2</definedName>
    <definedName name="_xlnm.Print_Titles" localSheetId="9">#N/A</definedName>
    <definedName name="_xlnm.Print_Titles" localSheetId="10">#N/A</definedName>
    <definedName name="_xlnm.Print_Titles" localSheetId="11">'5.1'!$1:$2</definedName>
    <definedName name="_xlnm.Print_Titles" localSheetId="12">'5.2'!$1:$2</definedName>
    <definedName name="_xlnm.Print_Titles" localSheetId="13">'6.1a6.3'!$1:$2</definedName>
    <definedName name="_xlnm.Print_Titles" localSheetId="14">'7'!$1:$2</definedName>
    <definedName name="TRATAMENTO_JET">250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117" l="1"/>
  <c r="F18" i="117"/>
  <c r="F143" i="142" l="1"/>
  <c r="F142" i="142"/>
  <c r="F144" i="142" s="1"/>
  <c r="F139" i="142"/>
  <c r="F138" i="142"/>
  <c r="F140" i="142" s="1"/>
  <c r="F131" i="142"/>
  <c r="F130" i="142"/>
  <c r="F129" i="142"/>
  <c r="F124" i="142"/>
  <c r="F123" i="142"/>
  <c r="F121" i="142"/>
  <c r="F120" i="142"/>
  <c r="F119" i="142"/>
  <c r="F117" i="142"/>
  <c r="F116" i="142"/>
  <c r="F115" i="142"/>
  <c r="F114" i="142"/>
  <c r="F112" i="142"/>
  <c r="F109" i="142"/>
  <c r="F108" i="142"/>
  <c r="F107" i="142"/>
  <c r="F125" i="142" s="1"/>
  <c r="F106" i="142"/>
  <c r="F104" i="142"/>
  <c r="F98" i="142"/>
  <c r="F97" i="142"/>
  <c r="F96" i="142"/>
  <c r="F94" i="142"/>
  <c r="F92" i="142"/>
  <c r="F99" i="142" s="1"/>
  <c r="F89" i="142"/>
  <c r="F88" i="142"/>
  <c r="F83" i="142"/>
  <c r="F84" i="142" s="1"/>
  <c r="F80" i="142"/>
  <c r="F78" i="142"/>
  <c r="F81" i="142" s="1"/>
  <c r="F72" i="142"/>
  <c r="F70" i="142"/>
  <c r="F69" i="142"/>
  <c r="F67" i="142"/>
  <c r="F66" i="142"/>
  <c r="F64" i="142"/>
  <c r="F62" i="142"/>
  <c r="F59" i="142"/>
  <c r="F73" i="142" s="1"/>
  <c r="F57" i="142"/>
  <c r="F56" i="142"/>
  <c r="F55" i="142"/>
  <c r="F50" i="142"/>
  <c r="F49" i="142"/>
  <c r="F48" i="142"/>
  <c r="F46" i="142"/>
  <c r="F51" i="142" s="1"/>
  <c r="F44" i="142"/>
  <c r="F40" i="142"/>
  <c r="F41" i="142" s="1"/>
  <c r="F36" i="142"/>
  <c r="F35" i="142"/>
  <c r="F33" i="142"/>
  <c r="F30" i="142"/>
  <c r="F29" i="142"/>
  <c r="F28" i="142"/>
  <c r="F26" i="142"/>
  <c r="F25" i="142"/>
  <c r="F24" i="142"/>
  <c r="F23" i="142"/>
  <c r="F21" i="142"/>
  <c r="F20" i="142"/>
  <c r="F19" i="142"/>
  <c r="F18" i="142"/>
  <c r="F17" i="142"/>
  <c r="F16" i="142"/>
  <c r="F15" i="142"/>
  <c r="F13" i="142"/>
  <c r="F12" i="142"/>
  <c r="F11" i="142"/>
  <c r="F10" i="142"/>
  <c r="F9" i="142"/>
  <c r="F8" i="142"/>
  <c r="F31" i="142" s="1"/>
  <c r="F145" i="128"/>
  <c r="F144" i="128"/>
  <c r="F146" i="128" s="1"/>
  <c r="F141" i="128"/>
  <c r="F140" i="128"/>
  <c r="F142" i="128" s="1"/>
  <c r="F137" i="128"/>
  <c r="F136" i="128"/>
  <c r="F132" i="128"/>
  <c r="F131" i="128"/>
  <c r="F133" i="128" s="1"/>
  <c r="F126" i="128"/>
  <c r="F125" i="128"/>
  <c r="F123" i="128"/>
  <c r="F122" i="128"/>
  <c r="F121" i="128"/>
  <c r="F119" i="128"/>
  <c r="F118" i="128"/>
  <c r="F117" i="128"/>
  <c r="F116" i="128"/>
  <c r="F114" i="128"/>
  <c r="F111" i="128"/>
  <c r="F110" i="128"/>
  <c r="F109" i="128"/>
  <c r="F108" i="128"/>
  <c r="F107" i="128"/>
  <c r="F106" i="128"/>
  <c r="F127" i="128" s="1"/>
  <c r="F100" i="128"/>
  <c r="F99" i="128"/>
  <c r="F98" i="128"/>
  <c r="F97" i="128"/>
  <c r="F96" i="128"/>
  <c r="F94" i="128"/>
  <c r="F93" i="128"/>
  <c r="F91" i="128"/>
  <c r="F90" i="128"/>
  <c r="F89" i="128"/>
  <c r="F101" i="128" s="1"/>
  <c r="F85" i="128"/>
  <c r="F84" i="128"/>
  <c r="F81" i="128"/>
  <c r="F82" i="128" s="1"/>
  <c r="F79" i="128"/>
  <c r="F73" i="128"/>
  <c r="F71" i="128"/>
  <c r="F70" i="128"/>
  <c r="F68" i="128"/>
  <c r="F67" i="128"/>
  <c r="F65" i="128"/>
  <c r="F64" i="128"/>
  <c r="F63" i="128"/>
  <c r="F62" i="128"/>
  <c r="F61" i="128"/>
  <c r="F60" i="128"/>
  <c r="F58" i="128"/>
  <c r="F57" i="128"/>
  <c r="F56" i="128"/>
  <c r="F74" i="128" s="1"/>
  <c r="F51" i="128"/>
  <c r="F50" i="128"/>
  <c r="F49" i="128"/>
  <c r="F47" i="128"/>
  <c r="F45" i="128"/>
  <c r="F44" i="128"/>
  <c r="F52" i="128" s="1"/>
  <c r="F41" i="128"/>
  <c r="F40" i="128"/>
  <c r="F35" i="128"/>
  <c r="F33" i="128"/>
  <c r="F36" i="128" s="1"/>
  <c r="F30" i="128"/>
  <c r="F29" i="128"/>
  <c r="F28" i="128"/>
  <c r="F26" i="128"/>
  <c r="F25" i="128"/>
  <c r="F24" i="128"/>
  <c r="F23" i="128"/>
  <c r="F21" i="128"/>
  <c r="F20" i="128"/>
  <c r="F19" i="128"/>
  <c r="F18" i="128"/>
  <c r="F17" i="128"/>
  <c r="F16" i="128"/>
  <c r="F15" i="128"/>
  <c r="F14" i="128"/>
  <c r="F12" i="128"/>
  <c r="F11" i="128"/>
  <c r="F10" i="128"/>
  <c r="F9" i="128"/>
  <c r="F8" i="128"/>
  <c r="F31" i="128" s="1"/>
  <c r="F145" i="142" l="1"/>
  <c r="F147" i="128"/>
  <c r="F14" i="123" l="1"/>
  <c r="F13" i="123"/>
  <c r="F10" i="123"/>
  <c r="F11" i="123" s="1"/>
  <c r="C44" i="116" s="1"/>
  <c r="F7" i="123"/>
  <c r="F6" i="123"/>
  <c r="F42" i="129"/>
  <c r="F23" i="129"/>
  <c r="F24" i="129"/>
  <c r="F26" i="129"/>
  <c r="F27" i="129"/>
  <c r="F28" i="129"/>
  <c r="F29" i="129"/>
  <c r="F31" i="129"/>
  <c r="F32" i="129"/>
  <c r="F34" i="129"/>
  <c r="F35" i="129"/>
  <c r="F36" i="129"/>
  <c r="F38" i="129"/>
  <c r="F39" i="129"/>
  <c r="F40" i="129"/>
  <c r="F41" i="129"/>
  <c r="F22" i="129"/>
  <c r="F19" i="129"/>
  <c r="F18" i="129"/>
  <c r="F15" i="129"/>
  <c r="F14" i="129"/>
  <c r="F13" i="129"/>
  <c r="F11" i="129"/>
  <c r="F10" i="129"/>
  <c r="F8" i="129"/>
  <c r="F7" i="129"/>
  <c r="F10" i="131"/>
  <c r="F8" i="131"/>
  <c r="F9" i="131"/>
  <c r="F7" i="131"/>
  <c r="F21" i="121"/>
  <c r="F20" i="121"/>
  <c r="F18" i="121"/>
  <c r="F19" i="121"/>
  <c r="F17" i="121"/>
  <c r="F15" i="121"/>
  <c r="F13" i="121"/>
  <c r="F14" i="121"/>
  <c r="F12" i="121"/>
  <c r="F10" i="121"/>
  <c r="F8" i="121"/>
  <c r="F9" i="121"/>
  <c r="F7" i="121"/>
  <c r="C31" i="116"/>
  <c r="F21" i="149"/>
  <c r="F20" i="149"/>
  <c r="F11" i="149"/>
  <c r="F13" i="149"/>
  <c r="F14" i="149"/>
  <c r="F15" i="149"/>
  <c r="F16" i="149"/>
  <c r="F17" i="149"/>
  <c r="F19" i="149"/>
  <c r="F10" i="149"/>
  <c r="F106" i="148"/>
  <c r="F105" i="148"/>
  <c r="F100" i="148"/>
  <c r="F101" i="148"/>
  <c r="F102" i="148"/>
  <c r="F104" i="148"/>
  <c r="F98" i="148"/>
  <c r="F95" i="148"/>
  <c r="F94" i="148"/>
  <c r="F80" i="148"/>
  <c r="F81" i="148"/>
  <c r="F82" i="148"/>
  <c r="F84" i="148"/>
  <c r="F85" i="148"/>
  <c r="F87" i="148"/>
  <c r="F88" i="148"/>
  <c r="F89" i="148"/>
  <c r="F90" i="148"/>
  <c r="F91" i="148"/>
  <c r="F93" i="148"/>
  <c r="F78" i="148"/>
  <c r="F73" i="148"/>
  <c r="F72" i="148"/>
  <c r="F71" i="148"/>
  <c r="F68" i="148"/>
  <c r="F33" i="148"/>
  <c r="F34" i="148"/>
  <c r="F36" i="148"/>
  <c r="F37" i="148"/>
  <c r="F38" i="148"/>
  <c r="F39" i="148"/>
  <c r="F40" i="148"/>
  <c r="F41" i="148"/>
  <c r="F42" i="148"/>
  <c r="F43" i="148"/>
  <c r="F44" i="148"/>
  <c r="F45" i="148"/>
  <c r="F46" i="148"/>
  <c r="F47" i="148"/>
  <c r="F48" i="148"/>
  <c r="F49" i="148"/>
  <c r="F50" i="148"/>
  <c r="F51" i="148"/>
  <c r="F52" i="148"/>
  <c r="F53" i="148"/>
  <c r="F54" i="148"/>
  <c r="F55" i="148"/>
  <c r="F56" i="148"/>
  <c r="F58" i="148"/>
  <c r="F59" i="148"/>
  <c r="F61" i="148"/>
  <c r="F62" i="148"/>
  <c r="F63" i="148"/>
  <c r="F64" i="148"/>
  <c r="F65" i="148"/>
  <c r="F66" i="148"/>
  <c r="F67" i="148"/>
  <c r="F32" i="148"/>
  <c r="F29" i="148"/>
  <c r="F21" i="148"/>
  <c r="F23" i="148"/>
  <c r="F24" i="148"/>
  <c r="F25" i="148"/>
  <c r="F26" i="148"/>
  <c r="F27" i="148"/>
  <c r="F28" i="148"/>
  <c r="F20" i="148"/>
  <c r="F16" i="148"/>
  <c r="F10" i="148"/>
  <c r="F11" i="148"/>
  <c r="F12" i="148"/>
  <c r="F14" i="148"/>
  <c r="F15" i="148"/>
  <c r="F8" i="148"/>
  <c r="F204" i="147"/>
  <c r="F203" i="147"/>
  <c r="F202" i="147"/>
  <c r="F201" i="147"/>
  <c r="F199" i="147"/>
  <c r="F198" i="147"/>
  <c r="F195" i="147"/>
  <c r="F194" i="147"/>
  <c r="F175" i="147"/>
  <c r="F176" i="147"/>
  <c r="F177" i="147"/>
  <c r="F179" i="147"/>
  <c r="F180" i="147"/>
  <c r="F182" i="147"/>
  <c r="F183" i="147"/>
  <c r="F185" i="147"/>
  <c r="F186" i="147"/>
  <c r="F187" i="147"/>
  <c r="F188" i="147"/>
  <c r="F189" i="147"/>
  <c r="F190" i="147"/>
  <c r="F191" i="147"/>
  <c r="F193" i="147"/>
  <c r="F173" i="147"/>
  <c r="F169" i="147"/>
  <c r="F150" i="147"/>
  <c r="F151" i="147"/>
  <c r="F152" i="147"/>
  <c r="F154" i="147"/>
  <c r="F155" i="147"/>
  <c r="F157" i="147"/>
  <c r="F158" i="147"/>
  <c r="F160" i="147"/>
  <c r="F161" i="147"/>
  <c r="F162" i="147"/>
  <c r="F163" i="147"/>
  <c r="F164" i="147"/>
  <c r="F165" i="147"/>
  <c r="F166" i="147"/>
  <c r="F168" i="147"/>
  <c r="F148" i="147"/>
  <c r="F144" i="147"/>
  <c r="F120" i="147"/>
  <c r="F121" i="147"/>
  <c r="F122" i="147"/>
  <c r="F124" i="147"/>
  <c r="F125" i="147"/>
  <c r="F127" i="147"/>
  <c r="F128" i="147"/>
  <c r="F130" i="147"/>
  <c r="F131" i="147"/>
  <c r="F132" i="147"/>
  <c r="F133" i="147"/>
  <c r="F134" i="147"/>
  <c r="F135" i="147"/>
  <c r="F136" i="147"/>
  <c r="F138" i="147"/>
  <c r="F139" i="147"/>
  <c r="F141" i="147"/>
  <c r="F143" i="147"/>
  <c r="F118" i="147"/>
  <c r="F114" i="147"/>
  <c r="F91" i="147"/>
  <c r="F92" i="147"/>
  <c r="F93" i="147"/>
  <c r="F95" i="147"/>
  <c r="F96" i="147"/>
  <c r="F98" i="147"/>
  <c r="F99" i="147"/>
  <c r="F101" i="147"/>
  <c r="F102" i="147"/>
  <c r="F103" i="147"/>
  <c r="F104" i="147"/>
  <c r="F105" i="147"/>
  <c r="F106" i="147"/>
  <c r="F107" i="147"/>
  <c r="F109" i="147"/>
  <c r="F111" i="147"/>
  <c r="F113" i="147"/>
  <c r="F89" i="147"/>
  <c r="F84" i="147"/>
  <c r="F82" i="147"/>
  <c r="F83" i="147"/>
  <c r="F81" i="147"/>
  <c r="F78" i="147"/>
  <c r="F54" i="147"/>
  <c r="F55" i="147"/>
  <c r="F56" i="147"/>
  <c r="F57" i="147"/>
  <c r="F58" i="147"/>
  <c r="F59" i="147"/>
  <c r="F60" i="147"/>
  <c r="F61" i="147"/>
  <c r="F62" i="147"/>
  <c r="F63" i="147"/>
  <c r="F64" i="147"/>
  <c r="F66" i="147"/>
  <c r="F67" i="147"/>
  <c r="F68" i="147"/>
  <c r="F70" i="147"/>
  <c r="F71" i="147"/>
  <c r="F73" i="147"/>
  <c r="F74" i="147"/>
  <c r="F75" i="147"/>
  <c r="F76" i="147"/>
  <c r="F77" i="147"/>
  <c r="F50" i="147"/>
  <c r="F51" i="147"/>
  <c r="F52" i="147"/>
  <c r="F53" i="147"/>
  <c r="F49" i="147"/>
  <c r="F45" i="147"/>
  <c r="F46" i="147"/>
  <c r="F47" i="147"/>
  <c r="F44" i="147"/>
  <c r="F38" i="147"/>
  <c r="F39" i="147"/>
  <c r="F40" i="147"/>
  <c r="F41" i="147"/>
  <c r="F37" i="147"/>
  <c r="F34" i="147"/>
  <c r="F27" i="147"/>
  <c r="F28" i="147"/>
  <c r="F29" i="147"/>
  <c r="F30" i="147"/>
  <c r="F31" i="147"/>
  <c r="F32" i="147"/>
  <c r="F33" i="147"/>
  <c r="F26" i="147"/>
  <c r="F24" i="147"/>
  <c r="F23" i="147"/>
  <c r="F19" i="147"/>
  <c r="F18" i="147"/>
  <c r="F17" i="147"/>
  <c r="F15" i="147"/>
  <c r="F14" i="147"/>
  <c r="F11" i="147"/>
  <c r="F12" i="147"/>
  <c r="F10" i="147"/>
  <c r="F8" i="147"/>
  <c r="F103" i="125"/>
  <c r="F102" i="125"/>
  <c r="F101" i="125"/>
  <c r="F99" i="125"/>
  <c r="F98" i="125"/>
  <c r="F97" i="125"/>
  <c r="F95" i="125"/>
  <c r="F94" i="125"/>
  <c r="F93" i="125"/>
  <c r="F89" i="125"/>
  <c r="F88" i="125"/>
  <c r="F85" i="125"/>
  <c r="F84" i="125"/>
  <c r="F60" i="125"/>
  <c r="F61" i="125"/>
  <c r="F62" i="125"/>
  <c r="F63" i="125"/>
  <c r="F64" i="125"/>
  <c r="F65" i="125"/>
  <c r="F66" i="125"/>
  <c r="F67" i="125"/>
  <c r="F68" i="125"/>
  <c r="F69" i="125"/>
  <c r="F70" i="125"/>
  <c r="F71" i="125"/>
  <c r="F72" i="125"/>
  <c r="F73" i="125"/>
  <c r="F74" i="125"/>
  <c r="F75" i="125"/>
  <c r="F76" i="125"/>
  <c r="F77" i="125"/>
  <c r="F78" i="125"/>
  <c r="F79" i="125"/>
  <c r="F80" i="125"/>
  <c r="F81" i="125"/>
  <c r="F82" i="125"/>
  <c r="F59" i="125"/>
  <c r="F55" i="125"/>
  <c r="F48" i="125"/>
  <c r="F49" i="125"/>
  <c r="F50" i="125"/>
  <c r="F51" i="125"/>
  <c r="F52" i="125"/>
  <c r="F53" i="125"/>
  <c r="F54" i="125"/>
  <c r="F47" i="125"/>
  <c r="F45" i="125"/>
  <c r="F42" i="125"/>
  <c r="F32" i="125"/>
  <c r="F33" i="125"/>
  <c r="F34" i="125"/>
  <c r="F35" i="125"/>
  <c r="F36" i="125"/>
  <c r="F37" i="125"/>
  <c r="F38" i="125"/>
  <c r="F39" i="125"/>
  <c r="F40" i="125"/>
  <c r="F41" i="125"/>
  <c r="F31" i="125"/>
  <c r="F26" i="125"/>
  <c r="F27" i="125"/>
  <c r="F28" i="125"/>
  <c r="F29" i="125"/>
  <c r="F25" i="125"/>
  <c r="F21" i="125"/>
  <c r="F11" i="125"/>
  <c r="F12" i="125"/>
  <c r="F14" i="125"/>
  <c r="F15" i="125"/>
  <c r="F16" i="125"/>
  <c r="F17" i="125"/>
  <c r="F19" i="125"/>
  <c r="F20" i="125"/>
  <c r="F9" i="125"/>
  <c r="F44" i="132"/>
  <c r="F43" i="132"/>
  <c r="F42" i="132"/>
  <c r="F40" i="132"/>
  <c r="F41" i="132"/>
  <c r="F39" i="132"/>
  <c r="F36" i="132"/>
  <c r="F27" i="132"/>
  <c r="F30" i="132"/>
  <c r="F31" i="132"/>
  <c r="F32" i="132"/>
  <c r="F33" i="132"/>
  <c r="F34" i="132"/>
  <c r="F35" i="132"/>
  <c r="F26" i="132"/>
  <c r="F23" i="132"/>
  <c r="F17" i="132"/>
  <c r="F19" i="132"/>
  <c r="F20" i="132"/>
  <c r="F21" i="132"/>
  <c r="F22" i="132"/>
  <c r="F16" i="132"/>
  <c r="F12" i="132"/>
  <c r="F10" i="132"/>
  <c r="F11" i="132"/>
  <c r="F9" i="132"/>
  <c r="F129" i="124"/>
  <c r="F128" i="124"/>
  <c r="F127" i="124"/>
  <c r="F125" i="124"/>
  <c r="F120" i="124"/>
  <c r="F121" i="124"/>
  <c r="F122" i="124"/>
  <c r="F123" i="124"/>
  <c r="F124" i="124"/>
  <c r="F119" i="124"/>
  <c r="F112" i="124"/>
  <c r="F113" i="124"/>
  <c r="F114" i="124"/>
  <c r="F115" i="124"/>
  <c r="F116" i="124"/>
  <c r="F111" i="124"/>
  <c r="F109" i="124"/>
  <c r="F108" i="124"/>
  <c r="F103" i="124"/>
  <c r="F102" i="124"/>
  <c r="F101" i="124"/>
  <c r="F98" i="124"/>
  <c r="F95" i="124"/>
  <c r="F96" i="124"/>
  <c r="F97" i="124"/>
  <c r="F94" i="124"/>
  <c r="F91" i="124"/>
  <c r="F86" i="124"/>
  <c r="F87" i="124"/>
  <c r="F88" i="124"/>
  <c r="F89" i="124"/>
  <c r="F90" i="124"/>
  <c r="F85" i="124"/>
  <c r="F81" i="124"/>
  <c r="F79" i="124"/>
  <c r="F80" i="124"/>
  <c r="F78" i="124"/>
  <c r="F75" i="124"/>
  <c r="F60" i="124"/>
  <c r="F61" i="124"/>
  <c r="F62" i="124"/>
  <c r="F63" i="124"/>
  <c r="F65" i="124"/>
  <c r="F66" i="124"/>
  <c r="F67" i="124"/>
  <c r="F68" i="124"/>
  <c r="F69" i="124"/>
  <c r="F70" i="124"/>
  <c r="F71" i="124"/>
  <c r="F72" i="124"/>
  <c r="F73" i="124"/>
  <c r="F74" i="124"/>
  <c r="F59" i="124"/>
  <c r="F55" i="124"/>
  <c r="F52" i="124"/>
  <c r="F53" i="124"/>
  <c r="F54" i="124"/>
  <c r="F51" i="124"/>
  <c r="F47" i="124"/>
  <c r="F46" i="124"/>
  <c r="F44" i="124"/>
  <c r="F45" i="124"/>
  <c r="F43" i="124"/>
  <c r="F40" i="124"/>
  <c r="F30" i="124"/>
  <c r="F32" i="124"/>
  <c r="F33" i="124"/>
  <c r="F34" i="124"/>
  <c r="F35" i="124"/>
  <c r="F37" i="124"/>
  <c r="F38" i="124"/>
  <c r="F39" i="124"/>
  <c r="F29" i="124"/>
  <c r="F26" i="124"/>
  <c r="F25" i="124"/>
  <c r="F23" i="124"/>
  <c r="F16" i="124"/>
  <c r="F17" i="124"/>
  <c r="F18" i="124"/>
  <c r="F19" i="124"/>
  <c r="F20" i="124"/>
  <c r="F15" i="124"/>
  <c r="F11" i="124"/>
  <c r="F12" i="124"/>
  <c r="F13" i="124"/>
  <c r="F10" i="124"/>
  <c r="F221" i="118"/>
  <c r="F220" i="118"/>
  <c r="F219" i="118"/>
  <c r="F217" i="118"/>
  <c r="F216" i="118"/>
  <c r="F215" i="118"/>
  <c r="F212" i="118"/>
  <c r="F213" i="118"/>
  <c r="F211" i="118"/>
  <c r="F205" i="118"/>
  <c r="F206" i="118"/>
  <c r="F207" i="118"/>
  <c r="F208" i="118"/>
  <c r="F204" i="118"/>
  <c r="F203" i="118"/>
  <c r="F201" i="118"/>
  <c r="F200" i="118"/>
  <c r="F196" i="118"/>
  <c r="F195" i="118"/>
  <c r="F191" i="118"/>
  <c r="F192" i="118"/>
  <c r="F193" i="118"/>
  <c r="F190" i="118"/>
  <c r="F187" i="118"/>
  <c r="F188" i="118"/>
  <c r="F186" i="118"/>
  <c r="F184" i="118"/>
  <c r="F180" i="118"/>
  <c r="F179" i="118"/>
  <c r="F178" i="118"/>
  <c r="F177" i="118"/>
  <c r="F174" i="118"/>
  <c r="F172" i="118"/>
  <c r="F173" i="118"/>
  <c r="F171" i="118"/>
  <c r="F168" i="118"/>
  <c r="F163" i="118"/>
  <c r="F164" i="118"/>
  <c r="F165" i="118"/>
  <c r="F166" i="118"/>
  <c r="F167" i="118"/>
  <c r="F162" i="118"/>
  <c r="F160" i="118"/>
  <c r="F159" i="118"/>
  <c r="F155" i="118"/>
  <c r="F152" i="118"/>
  <c r="F153" i="118"/>
  <c r="F154" i="118"/>
  <c r="F151" i="118"/>
  <c r="F147" i="118"/>
  <c r="F146" i="118"/>
  <c r="F131" i="118"/>
  <c r="F132" i="118"/>
  <c r="F133" i="118"/>
  <c r="F134" i="118"/>
  <c r="F135" i="118"/>
  <c r="F136" i="118"/>
  <c r="F137" i="118"/>
  <c r="F138" i="118"/>
  <c r="F140" i="118"/>
  <c r="F141" i="118"/>
  <c r="F142" i="118"/>
  <c r="F145" i="118"/>
  <c r="F130" i="118"/>
  <c r="F125" i="118"/>
  <c r="F126" i="118"/>
  <c r="F124" i="118"/>
  <c r="F120" i="118"/>
  <c r="F119" i="118"/>
  <c r="F116" i="118"/>
  <c r="F115" i="118"/>
  <c r="F113" i="118"/>
  <c r="F112" i="118"/>
  <c r="F111" i="118"/>
  <c r="F108" i="118"/>
  <c r="F105" i="118"/>
  <c r="F99" i="118"/>
  <c r="F101" i="118"/>
  <c r="F102" i="118"/>
  <c r="F103" i="118"/>
  <c r="F104" i="118"/>
  <c r="F98" i="118"/>
  <c r="F93" i="118"/>
  <c r="F92" i="118"/>
  <c r="F90" i="118"/>
  <c r="F91" i="118"/>
  <c r="F89" i="118"/>
  <c r="F86" i="118"/>
  <c r="F85" i="118"/>
  <c r="F84" i="118"/>
  <c r="F81" i="118"/>
  <c r="F80" i="118"/>
  <c r="F77" i="118"/>
  <c r="F75" i="118"/>
  <c r="F76" i="118"/>
  <c r="F55" i="118"/>
  <c r="F56" i="118"/>
  <c r="F57" i="118"/>
  <c r="F58" i="118"/>
  <c r="F59" i="118"/>
  <c r="F60" i="118"/>
  <c r="F61" i="118"/>
  <c r="F62" i="118"/>
  <c r="F63" i="118"/>
  <c r="F64" i="118"/>
  <c r="F65" i="118"/>
  <c r="F66" i="118"/>
  <c r="F67" i="118"/>
  <c r="F68" i="118"/>
  <c r="F69" i="118"/>
  <c r="F70" i="118"/>
  <c r="F72" i="118"/>
  <c r="F54" i="118"/>
  <c r="F51" i="118"/>
  <c r="F48" i="118"/>
  <c r="F42" i="118"/>
  <c r="F43" i="118"/>
  <c r="F44" i="118"/>
  <c r="F45" i="118"/>
  <c r="F46" i="118"/>
  <c r="F47" i="118"/>
  <c r="F41" i="118"/>
  <c r="F38" i="118"/>
  <c r="F30" i="118"/>
  <c r="F31" i="118"/>
  <c r="F32" i="118"/>
  <c r="F33" i="118"/>
  <c r="F34" i="118"/>
  <c r="F35" i="118"/>
  <c r="F36" i="118"/>
  <c r="F37" i="118"/>
  <c r="F29" i="118"/>
  <c r="F24" i="118"/>
  <c r="F25" i="118"/>
  <c r="F26" i="118"/>
  <c r="F27" i="118"/>
  <c r="F23" i="118"/>
  <c r="F19" i="118"/>
  <c r="F11" i="118"/>
  <c r="F12" i="118"/>
  <c r="F13" i="118"/>
  <c r="F15" i="118"/>
  <c r="F16" i="118"/>
  <c r="F17" i="118"/>
  <c r="F18" i="118"/>
  <c r="F9" i="118"/>
  <c r="F55" i="117"/>
  <c r="F56" i="117"/>
  <c r="F57" i="117"/>
  <c r="F54" i="117"/>
  <c r="F47" i="117"/>
  <c r="F48" i="117"/>
  <c r="F49" i="117"/>
  <c r="F50" i="117"/>
  <c r="F51" i="117"/>
  <c r="F46" i="117"/>
  <c r="F38" i="117"/>
  <c r="F39" i="117"/>
  <c r="F40" i="117"/>
  <c r="F41" i="117"/>
  <c r="F42" i="117"/>
  <c r="F43" i="117"/>
  <c r="F37" i="117"/>
  <c r="F34" i="117"/>
  <c r="F33" i="117"/>
  <c r="F30" i="117"/>
  <c r="F31" i="117" s="1"/>
  <c r="C12" i="116" s="1"/>
  <c r="F25" i="117"/>
  <c r="F26" i="117"/>
  <c r="F27" i="117"/>
  <c r="F22" i="117"/>
  <c r="F21" i="117"/>
  <c r="F17" i="117"/>
  <c r="C9" i="116" s="1"/>
  <c r="F12" i="117"/>
  <c r="F14" i="117"/>
  <c r="F11" i="117"/>
  <c r="F7" i="117"/>
  <c r="F6" i="117"/>
  <c r="F8" i="117" s="1"/>
  <c r="C7" i="116" s="1"/>
  <c r="C40" i="116"/>
  <c r="C39" i="116"/>
  <c r="C38" i="116"/>
  <c r="C41" i="116" s="1"/>
  <c r="C35" i="116"/>
  <c r="C34" i="116"/>
  <c r="C36" i="116" s="1"/>
  <c r="C30" i="116"/>
  <c r="C27" i="116"/>
  <c r="C26" i="116"/>
  <c r="C25" i="116"/>
  <c r="C22" i="116"/>
  <c r="C21" i="116"/>
  <c r="C20" i="116"/>
  <c r="C19" i="116"/>
  <c r="F8" i="123" l="1"/>
  <c r="C43" i="116" s="1"/>
  <c r="C46" i="116" s="1"/>
  <c r="F58" i="117"/>
  <c r="F23" i="117"/>
  <c r="C10" i="116" s="1"/>
  <c r="F35" i="117"/>
  <c r="C13" i="116" s="1"/>
  <c r="F52" i="117"/>
  <c r="C15" i="116" s="1"/>
  <c r="F28" i="117"/>
  <c r="C11" i="116" s="1"/>
  <c r="F44" i="117"/>
  <c r="C14" i="116" s="1"/>
  <c r="C16" i="116"/>
  <c r="F15" i="123"/>
  <c r="C45" i="116" s="1"/>
  <c r="F15" i="117"/>
  <c r="C8" i="116" s="1"/>
  <c r="C17" i="116" s="1"/>
  <c r="C32" i="116"/>
  <c r="C23" i="116"/>
  <c r="C28" i="116"/>
  <c r="F59" i="117" l="1"/>
  <c r="C47" i="116"/>
  <c r="C48" i="116" s="1"/>
  <c r="C49" i="116" s="1"/>
</calcChain>
</file>

<file path=xl/sharedStrings.xml><?xml version="1.0" encoding="utf-8"?>
<sst xmlns="http://schemas.openxmlformats.org/spreadsheetml/2006/main" count="3156" uniqueCount="1514">
  <si>
    <t xml:space="preserve">RESUMO </t>
  </si>
  <si>
    <t>DESCRIÇÃO</t>
  </si>
  <si>
    <t>TOTAL</t>
  </si>
  <si>
    <t>(MZN)</t>
  </si>
  <si>
    <t>OBRAS GERAIS</t>
  </si>
  <si>
    <t>MOBILIZAÇÃO E DESMOBILIZAÇÃO DO EMPREITEIRO</t>
  </si>
  <si>
    <t>TRABALHOS PRELIMINARES E DISPOSIÇÕES GERAIS</t>
  </si>
  <si>
    <t>PLACA DE SINALIZAÇÃO DE ACORDO COM OS DESENHOS</t>
  </si>
  <si>
    <t>DESENHOS, GEOREFERENCIAÇÃO E MANUAIS</t>
  </si>
  <si>
    <t>INSTALAÇÕES PARA O REPRESENTANTE DA FISCALIZAÇÃO E DO DONO DA OBRA</t>
  </si>
  <si>
    <t>MANUTENÇÃO DAS INSTALAÇÕES</t>
  </si>
  <si>
    <t>MARCAÇÃO DE FRENTES DE TRABALHO E DE SEGURANÇA</t>
  </si>
  <si>
    <t>TRABALHOS DE PREPARAÇÃO GERAL E ACOMPANHAMENTO DOS TRABALHOS</t>
  </si>
  <si>
    <t>QUALIDADE, SAÚDE, SEGURANÇA E AMBIENTE</t>
  </si>
  <si>
    <t>MÃO-DE-OBRA PARA ACRESCENTAR A EQUIPA DE ENGENHARIA</t>
  </si>
  <si>
    <t>SUB-TOTAL</t>
  </si>
  <si>
    <t>REDE DE DRENAGEM E CONTROLO DE EROSÃO</t>
  </si>
  <si>
    <t>CHAMANCULO-A (Av. Trabalho, Rua 2333, Rua Estácio Dias, Rua 2253)</t>
  </si>
  <si>
    <t>CHAMANCULO-B/D/Xipamanine (Rua da UFA)</t>
  </si>
  <si>
    <t>CHAMANCULO-B/D/Xipamanine (Rua Marcelino dos Santos)</t>
  </si>
  <si>
    <t>MALANGA MACRO (Av. do Trabalho, Rua 2019)</t>
  </si>
  <si>
    <t>REDE DE DISTRIBUIÇÃO DE ÁGUA</t>
  </si>
  <si>
    <t>CHAMANCULO-B/D/Xipamanine (Rua da UFA, Rua Marcelino dos Santos)</t>
  </si>
  <si>
    <t>ESTRADAS E CAMINHOS</t>
  </si>
  <si>
    <t>CHAMANCULO-B (RUA DA UFA)</t>
  </si>
  <si>
    <t>ILUMINAÇÃO PÚBLICA</t>
  </si>
  <si>
    <t>RECOLHA DE RESÍDUOS SÓLIDOS</t>
  </si>
  <si>
    <t>OBRAS COMPLEMENTARES NA RUA 2253 (BECÃO) PARA CONTROLO DA ENTRADA DE RESÍDUOS SÓLIDOS URBANOS NO SISTEMA DE DRENAGEM</t>
  </si>
  <si>
    <t>VERBAS PROVISÓRIAS (10%)</t>
  </si>
  <si>
    <t>IMPREVISTOS AO LONGO DA OBRA</t>
  </si>
  <si>
    <t>CUSTO DE AQUISIÇÃO DE EQUIPAMENTO DE SAÚDE E SEGURANÇA PARA O PESSOAL DO DONO DA OBRA E VISITANTES</t>
  </si>
  <si>
    <t>PREVER UM MONTANTE PROVISÓRIO PARA DIVERSOS</t>
  </si>
  <si>
    <t>IVA (6,4%)</t>
  </si>
  <si>
    <t>TOTAL COM IVA</t>
  </si>
  <si>
    <t>UNIDADE</t>
  </si>
  <si>
    <t>QUANTIDADES</t>
  </si>
  <si>
    <t>PREÇO UNITARIO</t>
  </si>
  <si>
    <t xml:space="preserve"> TOTAL</t>
  </si>
  <si>
    <r>
      <t>Observações</t>
    </r>
    <r>
      <rPr>
        <i/>
        <sz val="9"/>
        <rFont val="Arial"/>
        <family val="2"/>
      </rPr>
      <t>Todos os trabalhos descritos neste Mapa de Quantidades deverão ser executados de acordo com os Desenhos e Especificações que fazem parte deste Projeto Detalhado, incluindo todos os trabalhos, materiais e acessórios necessários e complementares para a correta execução das tarefas.</t>
    </r>
  </si>
  <si>
    <t>1.1</t>
  </si>
  <si>
    <t>1.1.1</t>
  </si>
  <si>
    <t>Mobilização do empreiteiro no local, incluindo a montagem de máquinas, equipamentos e instalações fixas, instalações, escritórios, locais de armazenamento, ligação de água e eletricidade, alojamento e todas as outras medidas necessárias para a execução dos trabalhos.</t>
  </si>
  <si>
    <t>LS</t>
  </si>
  <si>
    <t>1.1.2</t>
  </si>
  <si>
    <t>Desmobilização do empreiteiro após a conclusão dos trabalhos, incluindo a limpeza de todos os locais, a remoção de todos os equipamentos e instalações temporárias, a reposição de todos os locais utilizados, a reparação e todas as medidas necessárias a contento do Engenheiro.</t>
  </si>
  <si>
    <t>TOTAL DE 1.1</t>
  </si>
  <si>
    <t>1.2</t>
  </si>
  <si>
    <t>1.2.1</t>
  </si>
  <si>
    <t>Obrigações gerais do empreiteiro</t>
  </si>
  <si>
    <t>1.2.1.1</t>
  </si>
  <si>
    <t>Fornecimento de garantias de execução de acordo com a Cláusula 4.2 das Condições do Contrato G.C.C..</t>
  </si>
  <si>
    <t>1.2.1.2</t>
  </si>
  <si>
    <t>Prestação de Garantia de Pagamento Antecipado de acordo com a Cláusula 14.2 das Condições do Contrato G.C.C..</t>
  </si>
  <si>
    <t>1.2.2</t>
  </si>
  <si>
    <t>Seguros</t>
  </si>
  <si>
    <t>1.2.2.1</t>
  </si>
  <si>
    <t>Este item deve cobrir as despesas para manter todos os seguros devidos à Lei Nacional (Moçambique) e Normas Internacionais durante o período de obras e para DLP conforme necessário. Entre outros, os seguintes seguros devem ser mantidos válidos e o Empreiteiro deve enviar anualmente, por sua própria iniciativa, todos os 6 meses, o certificado de apólice de seguro válido (cópia) ao Dono da Obra e deve alterar e prolongar a apólice de seguro em tempo útil (G.C.C 19.2):
- Seguro exigido para os Trabalhos;
- Seguro exigido para os Bens;
- Seguro necessário para a responsabilidade por incumprimento de deveres profissionais;
- Seguro exigido em caso de responsabilidade por violação de deveres profissionais; Seguro exigido em caso de responsabilidade por adequação ao fim a que se destina;
- Seguro exigido por danos pessoais e materiais;
- Seguro exigido por danos a empregados;
- Outros seguros exigidos pela legislação e pela prática local.</t>
  </si>
  <si>
    <t>TOTAL DE 1.2</t>
  </si>
  <si>
    <t>1.3</t>
  </si>
  <si>
    <t>1.3.1</t>
  </si>
  <si>
    <t>Un</t>
  </si>
  <si>
    <t>TOTAL DE 1.3</t>
  </si>
  <si>
    <t>1.4</t>
  </si>
  <si>
    <t>1.4.1</t>
  </si>
  <si>
    <t>Elaboração e apresentação de desenhos as-built, incluindo georreferenciação das tubagens, câmaras e acessórios associados.</t>
  </si>
  <si>
    <t>1.4.2</t>
  </si>
  <si>
    <t>Elaboração e apresentação de manuais de operação e manutenção das infra-estruturas e equipamentos instalados, incluindo a formação de cinco técnicos credenciados, a designar pelo Dono de Obra, incluindo todos os trabalhos, materiais e acessórios necessários e complementares para a correta execução da tarefa.</t>
  </si>
  <si>
    <t>TOTAL DE 1.4</t>
  </si>
  <si>
    <t>1.5</t>
  </si>
  <si>
    <t>1.5.1</t>
  </si>
  <si>
    <t>Fornecimento, montagem e instalação de módulo de escritório com largura mínima de 3,00m, para utilização como espaço de trabalho/escritório (8,25m x 3,00m), de acordo com o Caderno de Encargos.</t>
  </si>
  <si>
    <t>1.5.2</t>
  </si>
  <si>
    <t>Fornecimento, construção e montagem de módulo de instalações sanitárias, conforme o Caderno de Encargos.</t>
  </si>
  <si>
    <t>1.5.3</t>
  </si>
  <si>
    <t>Mobiliário para dois módulos de escritórios, conforme Caderno de Encargos.</t>
  </si>
  <si>
    <t>TOTAL DE 1.5</t>
  </si>
  <si>
    <t>1.6</t>
  </si>
  <si>
    <t>1.6.1</t>
  </si>
  <si>
    <t>Instalações de manutenção e serviços para o Empreiteiro, incluindo custos de mão de obra, custos de consumo de água, eletricidade e telefone e todas as obras, segurança, materiais e acessórios necessários e complementares para a correta execução das tarefas, durante a duração do Contrato, conforme especificado no Caderno de Encargos, incluindo a manutenção das instalações do escritório para o Engenheiro.</t>
  </si>
  <si>
    <t>mês</t>
  </si>
  <si>
    <t>TOTAL DE 1.6</t>
  </si>
  <si>
    <t xml:space="preserve">MARCAÇÃO DE FRENTES DE TRABALHO E DE SEGURANÇA </t>
  </si>
  <si>
    <t>1.7.1</t>
  </si>
  <si>
    <t>Execução e melhoria das vias de trabalho do estaleiro, acessos para o tráfego de máquinas, frentes de trabalho, marcações completas, fornecimento, montagem e manutenção, incluindo as marcações rodoviárias e de segurança.</t>
  </si>
  <si>
    <t>1.7.2</t>
  </si>
  <si>
    <t>Execução e implementação do Plano de Desvios de Tráfego e Pedestres, incluindo o desvio e alteração da circulação do tráfego na zona de interferência dos trabalhos, de acordo com o Plano de Trabalhos apresentado pelo Empreiteiro, a submeter à aprovação do Dono de Obra / Fiscalização e de todas as Autoridades Licenciadoras.</t>
  </si>
  <si>
    <t>TOTAL DE 1.7</t>
  </si>
  <si>
    <t>1.8.1</t>
  </si>
  <si>
    <t>Fornecimento e montagem de laboratório, equipado para a execução de ensaios de controlo de qualidade de solos, agregados, betões, betuminosos e tubagens, nas condições indicadas no Caderno de Encargos, incluindo materiais de consumo para ensaios e todos os trabalhos, materiais e acessórios necessários e complementares para a correta execução da tarefa.</t>
  </si>
  <si>
    <t>1.8.2</t>
  </si>
  <si>
    <t>Testes de acompanhamento da execução da obra de acordo com o Caderno de Encargos.</t>
  </si>
  <si>
    <t>1.8.3</t>
  </si>
  <si>
    <t>Trabalhos de limpeza e desinfeção de condutas antes do arranque da empreitada de acordo com o Caderno de Encargos.</t>
  </si>
  <si>
    <t>1.8.4</t>
  </si>
  <si>
    <t>Desenvolvimento e acompanhamento do processo de Qualidade e Ambiente da obra.</t>
  </si>
  <si>
    <t>1.8.5</t>
  </si>
  <si>
    <t>Execução de um levantamento topográfico e cadastral completo para confirmação das caraterísticas topográficas do local da obra em causa e das infra-estruturas de interesse para a Obra, ligado à rede Geodésica Nacional, incluindo todos os trabalhos, materiais e acessórios necessários e complementares para a correta execução da tarefa.</t>
  </si>
  <si>
    <t>1.8.6</t>
  </si>
  <si>
    <t>Trabalhos temporários necessários para assegurar o funcionamento contínuo da rede de drenagem de águas pluviais e residuais, da rede de distribuição e abastecimento de água e de todos os serviços afectados durante a construção.</t>
  </si>
  <si>
    <t>1.8.7</t>
  </si>
  <si>
    <t>Elaboração da Compilação Técnica.</t>
  </si>
  <si>
    <t>TOTAL DE 1.8</t>
  </si>
  <si>
    <t>1.9</t>
  </si>
  <si>
    <t>1.9.1</t>
  </si>
  <si>
    <t>1.9.2</t>
  </si>
  <si>
    <t>1.9.3</t>
  </si>
  <si>
    <t>1.9.4</t>
  </si>
  <si>
    <t>1.9.5</t>
  </si>
  <si>
    <t>1.9.6</t>
  </si>
  <si>
    <t>TOTAL DE 1.9</t>
  </si>
  <si>
    <t>1.10</t>
  </si>
  <si>
    <t xml:space="preserve">MÃO-DE-OBRA PARA ACRESCENTAR A EQUIPA DE ENGENHARIA </t>
  </si>
  <si>
    <t>1.10.1</t>
  </si>
  <si>
    <t>Técnico de Ambiente, com uma afetação de 100%, para acompanhamento do Programa de Gestão Ambiental.</t>
  </si>
  <si>
    <t>Dia</t>
  </si>
  <si>
    <t>1.10.2</t>
  </si>
  <si>
    <t>Técnico de Segurança e Saúde no Trabalho, com uma afetação de 100%, para acompanhamento do Plano de Segurança e Saúde.</t>
  </si>
  <si>
    <t>1.10.3</t>
  </si>
  <si>
    <t>Para a interação com as populações, um acompanhamento Sociólogo/Técnico Social, com uma dotação de 100%.</t>
  </si>
  <si>
    <t>1.10.4</t>
  </si>
  <si>
    <t>Para a interação com os trabalhadores, um acompanhamento de um Técnico de Saúde, com uma dotação de 100%.</t>
  </si>
  <si>
    <t>TOTAL DE 1.10</t>
  </si>
  <si>
    <t>TOTAL DE 1</t>
  </si>
  <si>
    <t>2.1</t>
  </si>
  <si>
    <t>2.1.1</t>
  </si>
  <si>
    <t>Rede Unitária</t>
  </si>
  <si>
    <t>2.1.1.1</t>
  </si>
  <si>
    <t>Remoção e substituição de pavimentos</t>
  </si>
  <si>
    <t>2.1.1.1.1</t>
  </si>
  <si>
    <t>Pavimento em terra batida</t>
  </si>
  <si>
    <t>2.1.1.1.1.1</t>
  </si>
  <si>
    <t>Levantamento e reposição do pavimento de terra batida nas condições existentes, na largura da vala, com 0,15m de espessura após compactação, incluindo espalhamento, regularização, rega e compactação em camadas de 0,15m de espessura, incluindo substituição da camada de fundação, e todos os trabalhos acessórios e transporte para aterro licenciado, até 30 km de distância.</t>
  </si>
  <si>
    <r>
      <rPr>
        <vertAlign val="superscript"/>
        <sz val="10"/>
        <rFont val="Arial"/>
        <family val="2"/>
      </rPr>
      <t>m2</t>
    </r>
  </si>
  <si>
    <t>2.1.1.1.2</t>
  </si>
  <si>
    <t>Pavimentação em blocos de betão</t>
  </si>
  <si>
    <t>2.1.1.1.2.1</t>
  </si>
  <si>
    <t>Remoção de pavimento em blocos de betão para abertura de vala, considerando uma sobrelargura de 0,25m para cada lado da vala, incluindo lancis intersectados, seleção e transporte para armazenamento temporário dos materiais utilizáveis para posterior utilização e/ou transporte a destino final, até 30 km de distância, compatível com as exigências legais dos materiais sobrantes, e todos os trabalhos, materiais e acessórios necessários e complementares à correta execução da tarefa.</t>
  </si>
  <si>
    <t>2.1.1.1.2.2</t>
  </si>
  <si>
    <t>Execução de uma camada para assentamento dos blocos de betão, com 0,06m de espessura, no traço de 1/6 de cimento e brita ou pó de pedra, incluindo espalhamento, regularização e todos os trabalhos, materiais e acessórios necessários e complementares para a correta execução da tarefa.</t>
  </si>
  <si>
    <t>2.1.1.1.2.3</t>
  </si>
  <si>
    <t>Assentamento de blocos de betão para reposição do pavimento no estado em que se encontra, com juntas de separação entre 2 e 3 mm de espessura, incluindo enchimento das juntas com areia fina, seca e natural com granulometria entre 0 e 2 mm, assentamento de lancis interceptados, fornecimento de todos os materiais para substituição do inutilizado e todos os trabalhos, materiais e acessórios necessários e complementares para a correta execução da tarefa.</t>
  </si>
  <si>
    <t>2.1.1.1.3</t>
  </si>
  <si>
    <t>Pavimento em betão betuminoso</t>
  </si>
  <si>
    <t>2.1.1.1.3.1</t>
  </si>
  <si>
    <t>Remoção de pavimento betuminoso para abertura de vala, com corte e arranque em toda a largura da vala e uma faixa adicional de 0,25m de cada lado do topo da vala, incluindo remoção, carga, transporte e descarga dos produtos sobrantes para aterro licenciado, até 30 km de distância, e todos os trabalhos, materiais e meios necessários e complementares</t>
  </si>
  <si>
    <t>2.1.1.1.3.2</t>
  </si>
  <si>
    <t>Fornecimento e aplicação de tout-venant (0/40 mm) para a execução da camada de base do pavimento, com espessura igual à existente com um mínimo de 0,30m</t>
  </si>
  <si>
    <r>
      <rPr>
        <vertAlign val="superscript"/>
        <sz val="10"/>
        <rFont val="Arial"/>
        <family val="2"/>
      </rPr>
      <t>m3</t>
    </r>
  </si>
  <si>
    <t>2.1.1.1.3.3</t>
  </si>
  <si>
    <t>Fornecimento e aplicação de tout-venant (0/60 mm) para execução da camada de base do pavimento, com espessura igual à existente, com um mínimo de 0,30m</t>
  </si>
  <si>
    <t>2.1.1.1.3.4</t>
  </si>
  <si>
    <t>Substituição de pavimento betuminoso com preparação, nivelamento e compactação da caixa de pavimento, em toda a largura da vala e uma faixa adicional de 0,25m de cada lado do topo da vala; rega de impregnação; execução de pavimento betuminoso, incluindo todos os trabalhos complementares de substituição das camadas de regularização em betão betuminoso (Binder), com espessura igual à existente com um mínimo de 0.05m (após compactação); rega de ligação; camada de desgaste em betão betuminoso a quente com agregado de basalto, com espessura igual à existente com um mínimo de 0,04m (após compactação); substituição de guias, carris, sinalização vertical e horizontal, pintura; e todos os trabalhos, materiais e meios necessários e complementares</t>
  </si>
  <si>
    <t>Total de 2.1.1.1</t>
  </si>
  <si>
    <t>2.1.1.2</t>
  </si>
  <si>
    <t>Terraplanagens</t>
  </si>
  <si>
    <t>2.1.1.2.1</t>
  </si>
  <si>
    <t>Escavação de qualquer tipo de solo, com recurso a ferramentas e equipamentos mecânicos adequados, incluindo larguras adicionais, demolição (incluindo remoção de tubagens existentes, demolição e aterro de câmaras existentes para descomissionamento), rebaixamento de lençol freático se necessário, contenção e suporte necessários à perfeita estabilização das valas, escavações, taludes e edifícios vizinhos, reparação e relocalização de infra-estruturas subterrâneas existentes interceptadas, remoção de tubagem existente, compactação mecânica do solo da fundação a um mínimo de 95% do ensaio Proctor modificado (CBR≥5%), e todos os trabalhos, materiais e acessórios necessários e complementares para a correta execução da tarefa.</t>
  </si>
  <si>
    <t>2.1.1.2.1.1</t>
  </si>
  <si>
    <t>Escavação em areia ou solo mole</t>
  </si>
  <si>
    <t>2.1.1.2.1.1.1</t>
  </si>
  <si>
    <t>Profundidade 0,00 ≤ H &lt; 1,00</t>
  </si>
  <si>
    <t>2.1.1.2.1.1.2</t>
  </si>
  <si>
    <t>Profundidade 1,00 ≤ H &lt; 2,00</t>
  </si>
  <si>
    <t>2.1.1.2.1.1.3</t>
  </si>
  <si>
    <t>Profundidade 2,00 ≤ H &lt; 3,00</t>
  </si>
  <si>
    <t>2.1.1.2.1.1.4</t>
  </si>
  <si>
    <t>Profundidade 3,00 ≤ H &lt; 4,00</t>
  </si>
  <si>
    <t>2.1.1.2.1.1.5</t>
  </si>
  <si>
    <t>Profundidade 4,00 ≤ H &lt; 5,00</t>
  </si>
  <si>
    <t>2.1.1.2.1.2</t>
  </si>
  <si>
    <t>Escavação em rocha ou solo duro</t>
  </si>
  <si>
    <t>2.1.1.2.1.2.1</t>
  </si>
  <si>
    <t>2.1.1.2.1.2.2</t>
  </si>
  <si>
    <t>2.1.1.2.1.2.3</t>
  </si>
  <si>
    <t>2.1.1.2.1.2.4</t>
  </si>
  <si>
    <t>2.1.1.2.1.2.5</t>
  </si>
  <si>
    <t>2.1.1.2.2</t>
  </si>
  <si>
    <t>Fornecimento e aplicação de areia ou brita para regularização da vala e do leito de assentamento da tubagem, incluindo rega e compactação a 95% do ensaio Proctor Modificado e todos os trabalhos e materiais necessários e complementares.</t>
  </si>
  <si>
    <t>2.1.1.2.3</t>
  </si>
  <si>
    <t>Fornecimento e aplicação de areia ou brita, para reaterro da camada de proteção, incluindo baldeação e compactação até atingir 95% de compactação do ensaio Proctor Modificado, com recurso a equipamento que não danifique a tubagem, aplicada sobre a cama de assentamento até 0,30m acima da cota exterior superior da tubagem.</t>
  </si>
  <si>
    <t>2.1.1.2.4</t>
  </si>
  <si>
    <t>Execução de aterro até às cotas de projeto, regado e compactado em camadas de 0,20m de espessura, com materiais selecionados provenientes de escavação local ou de aterro importado, incluindo regularização e estabilização de taludes, compactação mecânica da fundação a um mínimo de 95% do ensaio Proctor modificado (CBR≥5%), e todos os trabalhos, materiais e acessórios necessários e complementares à correta execução da tarefa.</t>
  </si>
  <si>
    <t>2.1.1.2.5</t>
  </si>
  <si>
    <t>Carga, transporte e descarga em destino final, até 30 km de distância, compatível com as exigências legais dos restantes materiais de escavação, incluindo todos os trabalhos, materiais e acessórios necessários e complementares à correta execução da tarefa.</t>
  </si>
  <si>
    <t>Total de 2.1.1.2</t>
  </si>
  <si>
    <t>2.1.1.3</t>
  </si>
  <si>
    <t>Tubagens e acessórios</t>
  </si>
  <si>
    <t>2.1.1.3.1</t>
  </si>
  <si>
    <t>Fornecimento, assentamento e ensaio de tubos de betão armado, para drenagem de superfície livre, incluindo proteção anticorrosiva interior constituída por três demãos de tinta à base de resina epoxi e óleo de antraceno, de acordo com as especificações técnicas, juntas de borracha, e todos os trabalhos necessários</t>
  </si>
  <si>
    <t>2.1.1.3.1.1</t>
  </si>
  <si>
    <t>DN500, classe III e carga de rutura de 49 kN/m</t>
  </si>
  <si>
    <t>m</t>
  </si>
  <si>
    <t>2.1.1.3.1.2</t>
  </si>
  <si>
    <t>DN800, classe II e carga de rotura de 59 kN/m</t>
  </si>
  <si>
    <t>2.1.1.3.1.3</t>
  </si>
  <si>
    <t>DN1200, classe II e carga de rutura de 88 kN/m</t>
  </si>
  <si>
    <t>2.1.1.3.1.4</t>
  </si>
  <si>
    <t>DN1200, classe III e carga de rotura de 118 kN/m</t>
  </si>
  <si>
    <t>2.1.1.3.1.5</t>
  </si>
  <si>
    <t>DN1400, classe II e 103 kN/m de carga de rotura</t>
  </si>
  <si>
    <t>2.1.1.3.2</t>
  </si>
  <si>
    <t>Fornecimento e aplicação de betão C30/37 com adição de fibras de polipropileno (0,6 kg/m³), incluindo cofragem, escoramento e juntas de betão para proteção das tubagens, de acordo com o desenho de pormenor</t>
  </si>
  <si>
    <t>2.1.1.3.3</t>
  </si>
  <si>
    <t>Fornecimento e colocação de fita de polietileno para sinalização de tubos, conforme descrito nos desenhos.</t>
  </si>
  <si>
    <t>Total de 2.1.1.3</t>
  </si>
  <si>
    <t>2.1.1.4</t>
  </si>
  <si>
    <t>Câmaras de visita</t>
  </si>
  <si>
    <t>2.1.1.4.1</t>
  </si>
  <si>
    <t>Construção civil completa de caixa de visita para tubos de drenagem circulares de ND≤600mm, de acordo com o Desenho DE-03.1, incluindo terraplenagens (escavação, aterro e compactação, consoante o tipo de vala e transporte para local de descarga licenciado, até 30 km de distância, de todos os materiais remanescentes), rebaixamento de lençol freático se necessário, degraus, patamares quando h&gt;5.00m, juntas de neoprene entre anéis e tampa, tampa em ferro fundido com entrada Ø 600 mm, classe D400, NP EN 124, revestimento em resina epoxi das paredes interiores e impermeabilização exterior da parede enterrada com revestimento em emulsão betuminosa aplicada com duas camadas cruzadas, e todos os trabalhos e materiais necessários e complementares para a correta execução da tarefa.</t>
  </si>
  <si>
    <t>2.1.1.4.1.1</t>
  </si>
  <si>
    <t>Diâmetro interno de 1,25 m e profundidades de invert de 2,50 &lt; h ≤ 3,00 m.</t>
  </si>
  <si>
    <t>2.1.1.4.2</t>
  </si>
  <si>
    <t>Construção civil completa de caixa de visita para tubos de drenagem circulares com ND&gt;600mm, em betão C35/45 armado com aço S500NR de acordo com os Desenhos DE-03.2, incluindo trabalhos de terraplenagem (escavação, aterro e compactação, consoante o tipo de vala e transporte para local de descarga licenciado, até 30 km de distância, de todos os materiais remanescentes), rebaixamento de lençol freático se necessário, degraus, guarda-corpo e patamar quando h&gt;5.00m, juntas de neoprene entre anéis e tampa, tampa em ferro fundido com entrada Ø 600 mm, classe D400, NP EN 124, revestimento em resina epoxi das paredes interiores e impermeabilização exterior da parede enterrada com revestimento em emulsão betuminosa aplicada com duas camadas cruzadas, e todos os trabalhos e materiais necessários e complementares para a correta execução da tarefa.</t>
  </si>
  <si>
    <t>2.1.1.4.2.1</t>
  </si>
  <si>
    <t>Câmaras de visita com 1 entrada e 1 saída</t>
  </si>
  <si>
    <t>2.1.1.4.2.1.1</t>
  </si>
  <si>
    <t>CV04 | 3,50 &lt; Profundidade à soleira ≤ 4,00 m</t>
  </si>
  <si>
    <t>2.1.1.4.2.1.2</t>
  </si>
  <si>
    <t>CV05 | 4.00 &lt; Profundidade à soleira ≤ 4.50 m</t>
  </si>
  <si>
    <t>2.1.1.4.2.1.3</t>
  </si>
  <si>
    <t xml:space="preserve">CV06 | 4.50 &lt; Profundidade à soleira ≤ 5.00 m </t>
  </si>
  <si>
    <t>2.1.1.4.2.1.4</t>
  </si>
  <si>
    <t xml:space="preserve">CV07 | 3.00 &lt; Profundidade à soleira ≤ 3.50 m </t>
  </si>
  <si>
    <t>2.1.1.4.2.1.5</t>
  </si>
  <si>
    <t>CV09 | 2.00 &lt; Profundidade à soleira ≤ 2.50 m</t>
  </si>
  <si>
    <t>2.1.1.4.2.1.6</t>
  </si>
  <si>
    <t xml:space="preserve">CV10 | 2.00 &lt; Profundidade à soleira ≤ 2.50 m </t>
  </si>
  <si>
    <t>2.1.1.4.2.1.7</t>
  </si>
  <si>
    <t>CV11 | 2.50 &lt; Profundidade à soleira ≤ 3.00 m</t>
  </si>
  <si>
    <t>2.1.1.4.2.1.8</t>
  </si>
  <si>
    <t xml:space="preserve">CV12 | 2,50 &lt; Profundidade a soleira ≤ 3,00 m </t>
  </si>
  <si>
    <t>2.1.1.4.2.1.9</t>
  </si>
  <si>
    <t>CV13 | 3.00 &lt; Profundidade à soleira ≤ 3.50 m</t>
  </si>
  <si>
    <t>2.1.1.4.2.1.10</t>
  </si>
  <si>
    <t>CV14 | 3.00 &lt; Profundidade à soleira ≤ 3.50 m</t>
  </si>
  <si>
    <t>2.1.1.4.2.1.11</t>
  </si>
  <si>
    <t>CV15 | 3.00 &lt; Profundidade à soleira ≤ 3.50 m</t>
  </si>
  <si>
    <t>2.1.1.4.2.1.12</t>
  </si>
  <si>
    <t>CV16 | 3.00 &lt; Profundidade à soleira ≤ 3.50 m</t>
  </si>
  <si>
    <t>2.1.1.4.2.1.13</t>
  </si>
  <si>
    <t>CV17 | 3.00 &lt; Profundidade à soleira ≤ 3.50 m</t>
  </si>
  <si>
    <t>2.1.1.4.2.1.14</t>
  </si>
  <si>
    <t>CV18 | 3.00 &lt; Profundidade à soleira ≤ 3.50 m</t>
  </si>
  <si>
    <t>2.1.1.4.2.1.15</t>
  </si>
  <si>
    <t>CV19 | 3,00 &lt; Profundidade à soleira ≤ 3,50 m</t>
  </si>
  <si>
    <t>2.1.1.4.2.1.16</t>
  </si>
  <si>
    <t>CV20 | 2,50 &lt; Profundidade à soleira ≤ 3,00 m</t>
  </si>
  <si>
    <t>2.1.1.4.2.1.17</t>
  </si>
  <si>
    <t>CV22 | 2,50 &lt; Profundidade à soleira ≤ 3,00 m</t>
  </si>
  <si>
    <t>2.1.1.4.2.1.18</t>
  </si>
  <si>
    <t>CV23 | 3.50 &lt; Profundidade à soleira ≤ 4.00 m</t>
  </si>
  <si>
    <t>2.1.1.4.2.1.19</t>
  </si>
  <si>
    <t>CV25 | 2.00 &lt; Profundidade à soleira ≤ 2.50 m</t>
  </si>
  <si>
    <t>2.1.1.4.2.2</t>
  </si>
  <si>
    <t>Câmaras de visita com 2 entradas e 1 saída</t>
  </si>
  <si>
    <t>2.1.1.4.2.2.1</t>
  </si>
  <si>
    <t>CV03 | 3.00 &lt; Profundidade à soleira ≤ 3.50 m</t>
  </si>
  <si>
    <t>2.1.1.4.2.2.2</t>
  </si>
  <si>
    <t>CV08 | 2.50 &lt; Profundidade à soleira ≤ 3.00 m</t>
  </si>
  <si>
    <t>2.1.1.4.2.2.3</t>
  </si>
  <si>
    <t>CV21 | 2,50 &lt; Profundidade à soleira ≤ 3,00 m</t>
  </si>
  <si>
    <t>Total de 2.1.1.4</t>
  </si>
  <si>
    <t>2.1.1.5</t>
  </si>
  <si>
    <t>Dispositivos de interceção de escoamento superficial</t>
  </si>
  <si>
    <t>2.1.1.5.1</t>
  </si>
  <si>
    <t xml:space="preserve">Construção civil completa de Canal de Drenagem, de acordo com o Desenho DE-07 e Regulamento e Caderno de Encargos da CM Maputo, em betão armado, incluindo cobertura e caixilharia de grelha metálica com sistema antirroubo, impermeabilização exterior dos muros enterrados com revestimento de emulsão betuminosa aplicada com duas camadas cruzadas, ramal de ligação à rede de drenagem em betão armado pré-fabricado, com um comprimento médio de 10,0 m, e todos os trabalhos e materiais necessários e complementares, com as seguintes dimensões: </t>
  </si>
  <si>
    <t>2.1.1.5.1.1</t>
  </si>
  <si>
    <t>Comprimento do canal de 5,0 m e largura de 0,70m (CV03) - Ramal ND 500</t>
  </si>
  <si>
    <t>2.1.1.5.1.2</t>
  </si>
  <si>
    <t>Comprimento do canal de 6,0 m e 0,70m de largura (CV08, CV11) - Ramal ND 400</t>
  </si>
  <si>
    <t>2.1.1.5.2</t>
  </si>
  <si>
    <t xml:space="preserve">Construção civil completa de Sistema Combinado de Drenagem de Caleira e Sumidouro em Grelha, de acordo com o Desenho DE-06 e o Regulamento e Caderno de Encargos da CM Maputo, em betão armado, incluindo grelhas metálicas verticais e horizontais, tampa da caleira pré-fabricada em betão armado, e impermeabilização exterior dos muros enterrados com revestimento de emulsão betuminosa aplicada com duas camadas cruzadas, ramal de ligação à rede de drenagem em betão armado pré-fabricado, com um comprimento médio de 10,0 m, e todos os trabalhos e materiais necessários e complementares, com as seguintes dimensões </t>
  </si>
  <si>
    <t>2.1.1.5.2.1</t>
  </si>
  <si>
    <t>Na berma da estrada ou numa vala:</t>
  </si>
  <si>
    <t>2.1.1.5.2.1.1</t>
  </si>
  <si>
    <t>Tipo II - Duplo Dreno - ramal ND300</t>
  </si>
  <si>
    <t>2.1.1.5.2.1.2</t>
  </si>
  <si>
    <t>Tipo III - Dreno Triplo - Ramal ND400</t>
  </si>
  <si>
    <t>Total de 2.1.1.5</t>
  </si>
  <si>
    <t>2.1.1.6</t>
  </si>
  <si>
    <t>Outros</t>
  </si>
  <si>
    <t>2.1.1.6.1</t>
  </si>
  <si>
    <t>Execução de sondagens de prospeção não destrutivas para localização e registo da conduta de transporte existente ND 800 em tubo de fibrocimento, a realizar antes do início dos trabalhos de implantação da rede unitária de drenagem de águas residuais, se considerado necessário. Eventuais reparações na conduta de transporte resultantes dos ensaios de prospeção, e/ou ajustamentos ao projeto da rede unitária de drenagem para minimizar conflitos de infra-estruturas, serão efectuados conforme necessário (Ponto 8.1).</t>
  </si>
  <si>
    <t>2.1.1.6.1.1</t>
  </si>
  <si>
    <t>Sondagens prospectivas na Rua Estácio Dias, entre CV03 e CV09, igualmente espaçadas</t>
  </si>
  <si>
    <t>2.1.1.6.1.2</t>
  </si>
  <si>
    <t>Sondagens prospectivas na Rua Marcelino dos Santos, entre CV13 e CV14</t>
  </si>
  <si>
    <t>2.1.1.6.1.3</t>
  </si>
  <si>
    <t>Sondagens prospectivas na Av. do Trabalho, entre CV23 e CV01, e entre CV26 e CV27</t>
  </si>
  <si>
    <t>Total de 2.1.1.6</t>
  </si>
  <si>
    <t/>
  </si>
  <si>
    <t>Total de 2.1.1</t>
  </si>
  <si>
    <t>2.1.2</t>
  </si>
  <si>
    <t>Vala de drenagem</t>
  </si>
  <si>
    <t>2.1.2.1</t>
  </si>
  <si>
    <t>2.1.2.1.1</t>
  </si>
  <si>
    <t>2.1.2.1.1.1</t>
  </si>
  <si>
    <t>Escavação em areia ou solo macio</t>
  </si>
  <si>
    <t>2.1.2.1.1.1.1</t>
  </si>
  <si>
    <t>2.1.2.1.1.1.2</t>
  </si>
  <si>
    <t>2.1.2.1.1.2</t>
  </si>
  <si>
    <t>2.1.2.1.1.2.1</t>
  </si>
  <si>
    <t>2.1.2.1.1.2.2</t>
  </si>
  <si>
    <t>2.1.2.1.2</t>
  </si>
  <si>
    <t>Fornecimento e aplicação de betão de limpeza classe C12/15, numa camada de 0,10 m</t>
  </si>
  <si>
    <t>2.1.2.1.3</t>
  </si>
  <si>
    <t>Total de 2.1.2.1</t>
  </si>
  <si>
    <t>2.1.2.2</t>
  </si>
  <si>
    <t>Lajes de betão para valas e coberturas</t>
  </si>
  <si>
    <t>2.1.2.2.1</t>
  </si>
  <si>
    <t>Construção civil completa de valas em betão drenante de secção retangular, conforme Desenho DE-08, em betão C30/37 armado com aço S400NR, incluindo cofragem, betão de regularização (C12/15), nivelamento, cura e todos os trabalhos, materiais e acessórios necessários e complementares à boa execução da tarefa</t>
  </si>
  <si>
    <t>2.1.2.2.1.1</t>
  </si>
  <si>
    <t>b=0,4 m</t>
  </si>
  <si>
    <t>m³</t>
  </si>
  <si>
    <t>2.1.2.2.2</t>
  </si>
  <si>
    <t>Fornecimento e colocação de lajes de cobertura de vala de drenagem em betão C30/37 reforçado com aço S400NR incluindo cofragem, cura e todos os trabalhos, materiais e acessórios necessários e complementares para a correta execução da tarefa</t>
  </si>
  <si>
    <t>2.1.2.2.2.1</t>
  </si>
  <si>
    <t>2.1.2.2.2.1.1</t>
  </si>
  <si>
    <t>Laje de cobertura em tubo I (nivelada com o pavimento)</t>
  </si>
  <si>
    <t>2.1.2.2.2.1.2</t>
  </si>
  <si>
    <t>Laje de cobertura do tubo I (nivelada com o pavimento) - lajes de reserva extra 5%</t>
  </si>
  <si>
    <t>Total de 2.1.2.2</t>
  </si>
  <si>
    <t>2.1.2.3</t>
  </si>
  <si>
    <t>Proteção de valas contra quedas</t>
  </si>
  <si>
    <t>2.1.2.3.1</t>
  </si>
  <si>
    <t>Fornecimento e instalação de barreira de proteção (L=1,00 m), com arco de ferro ductil ∅42,4 mm, com 4mm de espessura, fixado em lancil assimétrico de betão pré-fabricado (24x20x25 - base x topo x altura), espaçados de 50 cm, incluindo varões de aço para fixação do lancil ao canal de drenagem, ∅10 af 0.20 (2 por bloco), placa metálica dupla de fixação lateral do lancil, para evitar o tombamento da barreira de proteção, pintura anticorrosiva do arco metálico, e todos os materiais e trabalhos necessários e complementares (A aplicar na berma da estrada)</t>
  </si>
  <si>
    <t>Total de 2.1.2.3</t>
  </si>
  <si>
    <t>2.1.2.4</t>
  </si>
  <si>
    <t>2.1.2.4.1</t>
  </si>
  <si>
    <t xml:space="preserve">Construção e instalação de uma grelha metálica metálica de aço com largura de vala, instalada com um ângulo de 45º, para proteção da rede enterrada contra detritos, conforme Desenho DE-08, incluindo fornecimento de barras de aço, fixações, pintura anti corrosiva, e todos os trabalhos e materiais necessários e complementares para a correta execução da tarefa.
</t>
  </si>
  <si>
    <t>Total de 2.1.2.4</t>
  </si>
  <si>
    <t>2.1.2.5</t>
  </si>
  <si>
    <t>Ligação da vala de drenagem à rede unitária</t>
  </si>
  <si>
    <t>2.1.2.5.1</t>
  </si>
  <si>
    <t>2.1.2.5.1.1</t>
  </si>
  <si>
    <t>2.1.2.5.1.1.1</t>
  </si>
  <si>
    <t>2.1.2.5.1.1.2</t>
  </si>
  <si>
    <t>2.1.2.5.1.1.3</t>
  </si>
  <si>
    <t>2.1.2.5.2</t>
  </si>
  <si>
    <t>2.1.2.5.2.1</t>
  </si>
  <si>
    <t>2.1.2.5.2.1.1</t>
  </si>
  <si>
    <t>2.1.2.5.2.1.1.1</t>
  </si>
  <si>
    <t>2.1.2.5.2.1.1.2</t>
  </si>
  <si>
    <t>2.1.2.5.2.1.2</t>
  </si>
  <si>
    <t>2.1.2.5.2.1.2.1</t>
  </si>
  <si>
    <t>2.1.2.5.2.1.2.2</t>
  </si>
  <si>
    <t>2.1.2.5.2.2</t>
  </si>
  <si>
    <t>2.1.2.5.2.3</t>
  </si>
  <si>
    <t>2.1.2.5.2.4</t>
  </si>
  <si>
    <t>2.1.2.5.2.5</t>
  </si>
  <si>
    <t>2.1.2.5.3</t>
  </si>
  <si>
    <t>2.1.2.5.3.1</t>
  </si>
  <si>
    <t>2.1.2.5.3.1.1</t>
  </si>
  <si>
    <t>DN400, classe III e carga de rotura de 39 kN/m</t>
  </si>
  <si>
    <t>2.1.2.5.3.2</t>
  </si>
  <si>
    <t>2.1.2.5.4</t>
  </si>
  <si>
    <t>2.1.2.5.4.1</t>
  </si>
  <si>
    <t>2.1.2.5.4.1.1</t>
  </si>
  <si>
    <t>Diâmetro interno de 1,00 m e profundidades invertidas de 1,00 &lt; h ≤ 1,50 m.</t>
  </si>
  <si>
    <t>Total de 2.1.2.5</t>
  </si>
  <si>
    <t>Total de 2.1.2</t>
  </si>
  <si>
    <t>2.1.3</t>
  </si>
  <si>
    <t>Rede de esgotos</t>
  </si>
  <si>
    <t>2.1.3.1</t>
  </si>
  <si>
    <t>2.1.3.1.1</t>
  </si>
  <si>
    <t>2.1.3.1.1.1</t>
  </si>
  <si>
    <t>2.1.3.1.1.2</t>
  </si>
  <si>
    <t>2.1.3.1.1.3</t>
  </si>
  <si>
    <t>2.1.3.1.1.4</t>
  </si>
  <si>
    <t>Total de 2.1.3.1</t>
  </si>
  <si>
    <t>2.1.3.2</t>
  </si>
  <si>
    <t>2.1.3.2.1</t>
  </si>
  <si>
    <t>2.1.3.2.1.1</t>
  </si>
  <si>
    <t>2.1.3.2.1.1.1</t>
  </si>
  <si>
    <t>2.1.3.2.1.1.2</t>
  </si>
  <si>
    <t>2.1.3.2.1.2</t>
  </si>
  <si>
    <t>2.1.3.2.1.2.1</t>
  </si>
  <si>
    <t>2.1.3.2.1.2.2</t>
  </si>
  <si>
    <t>2.1.3.2.2</t>
  </si>
  <si>
    <t>2.1.3.2.3</t>
  </si>
  <si>
    <t>2.1.3.2.4</t>
  </si>
  <si>
    <t>2.1.3.2.5</t>
  </si>
  <si>
    <t>Total de 2.1.3.2</t>
  </si>
  <si>
    <t>2.1.3.3</t>
  </si>
  <si>
    <t>2.1.3.3.1</t>
  </si>
  <si>
    <t>Fornecimento e montagem de tubos e acessórios, em PPc corrugado, SN8, com uniões por boca a anel de pressão, para drenagem de águas residuais, incluindo todos os trabalhos, materiais e acessórios necessários e complementares para a correta execução da tarefa.</t>
  </si>
  <si>
    <t>2.1.3.3.1.1</t>
  </si>
  <si>
    <t>DN315</t>
  </si>
  <si>
    <t>2.1.3.3.2</t>
  </si>
  <si>
    <t>2.1.3.3.3</t>
  </si>
  <si>
    <t>Total de 2.1.3.3</t>
  </si>
  <si>
    <t>2.1.3.4</t>
  </si>
  <si>
    <t>2.1.3.4.1</t>
  </si>
  <si>
    <t>2.1.3.4.1.1</t>
  </si>
  <si>
    <t>2.1.3.4.1.2</t>
  </si>
  <si>
    <t>Diâmetro interno de 1,00 m e profundidades invertidas de 1,50 &lt; h ≤ 2,00 m.</t>
  </si>
  <si>
    <t>Total de 2.1.3.4</t>
  </si>
  <si>
    <t>Total de 2.1.3</t>
  </si>
  <si>
    <t>2.1.4</t>
  </si>
  <si>
    <t>Ligações domésticas</t>
  </si>
  <si>
    <t>2.1.4.1</t>
  </si>
  <si>
    <t>Pavimentos</t>
  </si>
  <si>
    <t>2.1.4.1.1</t>
  </si>
  <si>
    <t>2.1.4.1.1.1</t>
  </si>
  <si>
    <t>2.1.4.1.2</t>
  </si>
  <si>
    <t>2.1.4.1.2.1</t>
  </si>
  <si>
    <t>2.1.4.1.2.2</t>
  </si>
  <si>
    <t>2.1.4.1.2.3</t>
  </si>
  <si>
    <t>2.1.4.1.3</t>
  </si>
  <si>
    <t>2.1.4.1.3.1</t>
  </si>
  <si>
    <t>2.1.4.1.3.2</t>
  </si>
  <si>
    <t>2.1.4.1.3.3</t>
  </si>
  <si>
    <t>2.1.4.1.3.4</t>
  </si>
  <si>
    <t>2.1.4.1.4</t>
  </si>
  <si>
    <t xml:space="preserve">Pavimento em betão </t>
  </si>
  <si>
    <t>2.1.4.1.4.1</t>
  </si>
  <si>
    <t>Remoção de pavimento de betão em passeios para abertura de vala, considerando uma sobre-largura de 0,25m de cada lado da vala, incluindo lancis intersectados, seleção e transporte para armazenamento temporário de materiais utilizáveis para posterior utilização e/ou transporte a destino final, até 30 km de distância, compatível com as exigências legais dos materiais sobrantes, e todos os trabalhos, materiais e acessórios necessários e complementares para a correta execução da tarefa.</t>
  </si>
  <si>
    <t>2.1.4.1.4.2</t>
  </si>
  <si>
    <t>Colocação de pavimento em betão para repor o pavimento no estado em que se encontrava, incluindo cortes a efetuar para ajustes, reenchimento de juntas com areia fina, seca, siliciosa, com granulometria entre 0 e 2 mm, colocação de lancis interceptados, fornecimento de todos os materiais para substituição do inutilizado e todos os trabalhos, materiais e acessórios necessários e complementares para a correta execução da tarefa.</t>
  </si>
  <si>
    <t>2.1.4.2</t>
  </si>
  <si>
    <t>2.1.4.2.1</t>
  </si>
  <si>
    <t>Escavação de qualquer tipo de solo, com recurso a ferramentas e equipamentos mecânicos adequados, incluindo larguras adicionais, demolições (incluindo remoção de tubagens existentes, demolição e aterro de câmaras existentes para descomissionamento), rebaixamento de lençol freático se necessário, contenção e suporte necessários à perfeita estabilização das valas, escavações, taludes e construções vizinhas, reparação e relocalização de infra-estruturas subterrâneas existentes interceptadas, compactação mecânica do solo da fundação a um mínimo de 95% do ensaio Proctor modificado (CBR≥5%), e todos os trabalhos, materiais e acessórios necessários e complementares para a correta execução da tarefa.</t>
  </si>
  <si>
    <t>2.1.4.2.1.1</t>
  </si>
  <si>
    <t>2.1.4.2.1.1.1</t>
  </si>
  <si>
    <t>2.1.4.2.1.1.2</t>
  </si>
  <si>
    <t>2.1.4.2.1.2</t>
  </si>
  <si>
    <t>2.1.4.2.1.2.1</t>
  </si>
  <si>
    <t>2.1.4.2.1.2.2</t>
  </si>
  <si>
    <t>2.1.4.2.2</t>
  </si>
  <si>
    <t>2.1.4.2.3</t>
  </si>
  <si>
    <t>2.1.4.2.4</t>
  </si>
  <si>
    <t>2.1.4.2.5</t>
  </si>
  <si>
    <t>2.1.4.3</t>
  </si>
  <si>
    <t>2.1.4.3.1</t>
  </si>
  <si>
    <t>Fornecimento, montagem, assentamento e ensaio de tubagem de polipropileno com perfil corrugado (PPc), com bocas de alargamento integradas, perpendiculares à tubagem e juntas de EPDM integradas, de parede dupla, com superfície interna lisa e externa ondulada, rigidez anular igual ou superior a 8kN/m², em conformidade com a norma EN-13476, incluindo acessórios e todos os trabalhos complementares.</t>
  </si>
  <si>
    <t>2.1.4.3.1.1</t>
  </si>
  <si>
    <t>DN125</t>
  </si>
  <si>
    <t>2.1.4.3.1.2</t>
  </si>
  <si>
    <t>DN160</t>
  </si>
  <si>
    <t>2.1.4.3.2</t>
  </si>
  <si>
    <t>Fornecimento e instalação de faixas de aviso em PVC, próprias para águas residuais, para sinalização e instaladas ao longo das condutas, incluindo todos os trabalhos e materiais necessários e complementares, de acordo com os desenhos</t>
  </si>
  <si>
    <t>2.1.4.4</t>
  </si>
  <si>
    <t>Câmara de visita de ligação doméstica</t>
  </si>
  <si>
    <t>2.1.4.4.1</t>
  </si>
  <si>
    <t>Execução de ramal de visita Tipo 1, conforme Desenho DE-05, constituído por troços pré-fabricados de 0,60x0,60, base moldada "in situ" em argamassa de cimento e areia na proporção 1:2, com tampa quadrada em ferro fundido com abertura de 0,60x0,60m, betão de regularização (C12/15) com 0,25m de espessura, execução de quedas guiadas (quando aplicável) e todos os trabalhos e materiais necessários e complementares à boa execução da tarefa.</t>
  </si>
  <si>
    <t>un</t>
  </si>
  <si>
    <t>2.1.4.4.2</t>
  </si>
  <si>
    <t>Execução de caixa de visita de ramal tipo 2, conforme Desenho DE-05, constituída por troços pré-fabricados de 0,80x0,80, base moldada "in situ" em argamassa de cimento e areia na proporção 1:2, com tampa quadrada em ferro fundido com abertura de 0,60x0,60m, betão de regularização (C12/15) com 0,25m de espessura, execução de quedas guiadas (quando aplicável) e todos os trabalhos e materiais necessários e complementares ou a correta execução da tarefa.</t>
  </si>
  <si>
    <t>Total de 2.1.4</t>
  </si>
  <si>
    <t>2.1.5</t>
  </si>
  <si>
    <t>Rede existente</t>
  </si>
  <si>
    <t>2.1.5.1</t>
  </si>
  <si>
    <t>Limpeza mecânica do interior da tubagem do coletor existente com diâmetro interno inferior a 800 mm (limpeza com jato de água a alta pressão, 200 bar), para remoção de raízes, detritos, gorduras, óleos, produtos de cura ou substâncias susceptíveis de diminuir ou prejudicar o funcionamento da tubagem sem a danificar, em todas as superfícies visíveis, e inspeção por equipamento de vídeo (CCTV), no interior das tubagens e caixas de visita, incluindo a deslocação do equipamento, apresentação de relatório fotográfico e vídeo de inspeção, recolha, carga, transporte e descarga de restos de produtos em depósito licenciado e todos os meios, equipamentos e trabalhos necessários e complementares (30 km como raio/distância máxima até ao local de descarga)</t>
  </si>
  <si>
    <t>Total de 2.1.5</t>
  </si>
  <si>
    <t>TOTAL DE 2.1</t>
  </si>
  <si>
    <t>2.2</t>
  </si>
  <si>
    <t>2.2.1</t>
  </si>
  <si>
    <t>2.2.1.1</t>
  </si>
  <si>
    <t>2.2.1.1.1</t>
  </si>
  <si>
    <t>2.2.1.1.1.1</t>
  </si>
  <si>
    <t>2.2.1.1.1.1.1</t>
  </si>
  <si>
    <t>2.2.1.1.1.1.2</t>
  </si>
  <si>
    <t>2.2.1.1.1.1.3</t>
  </si>
  <si>
    <t>2.2.1.1.1.1.4</t>
  </si>
  <si>
    <t>2.2.1.1.1.2</t>
  </si>
  <si>
    <t>2.2.1.1.1.2.1</t>
  </si>
  <si>
    <t>2.2.1.1.1.2.2</t>
  </si>
  <si>
    <t>2.2.1.1.1.2.3</t>
  </si>
  <si>
    <t>2.2.1.1.1.2.4</t>
  </si>
  <si>
    <t>2.2.1.1.2</t>
  </si>
  <si>
    <t>Fornecimento e aplicação de betão de recobrimento classe C12/15, numa camada de 0,10 m</t>
  </si>
  <si>
    <t>2.2.1.1.3</t>
  </si>
  <si>
    <t>2.2.1.1.4</t>
  </si>
  <si>
    <r>
      <t>Beneficiação de fundações, valas com</t>
    </r>
    <r>
      <rPr>
        <sz val="10"/>
        <rFont val="Calibri"/>
        <family val="2"/>
      </rPr>
      <t>b≥</t>
    </r>
    <r>
      <rPr>
        <sz val="10"/>
        <rFont val="Arial"/>
        <family val="2"/>
      </rPr>
      <t xml:space="preserve"> 1,00 m, instaladas em solos de má consistência.</t>
    </r>
  </si>
  <si>
    <t>2.2.1.1.4.1</t>
  </si>
  <si>
    <t>Fornecimento e aplicação de brita (0,5 a 3,2 mm) para regularização do leito da vala, e todos os trabalhos e materiais necessários e complementares.</t>
  </si>
  <si>
    <t>2.2.1.1.4.1.1</t>
  </si>
  <si>
    <t>b=1,50 m (comprimento estimado de 20%)</t>
  </si>
  <si>
    <t>2.2.1.1.4.2</t>
  </si>
  <si>
    <t>Fornecimento e colocação de geotêxtil não tecido de 200g/m2 em polipropileno, no envolvimento da camada de brita no fundo da vala, incluindo sobreposições e todos os trabalhos, materiais e acessórios necessários e complementares para a correta execução da tarefa (a medição inclui sobreposições de 0,30m).</t>
  </si>
  <si>
    <t>2.2.1.1.4.2.1</t>
  </si>
  <si>
    <t>Total de 2.2.1.1</t>
  </si>
  <si>
    <t>2.2.1.2</t>
  </si>
  <si>
    <t>2.2.1.2.1</t>
  </si>
  <si>
    <t>2.2.1.2.1.1</t>
  </si>
  <si>
    <t xml:space="preserve">b=0.80 m </t>
  </si>
  <si>
    <t>2.2.1.2.1.2</t>
  </si>
  <si>
    <t>b=1,50 m</t>
  </si>
  <si>
    <t>2.2.1.2.2</t>
  </si>
  <si>
    <t>2.2.1.2.2.1</t>
  </si>
  <si>
    <t>b=0.80 m</t>
  </si>
  <si>
    <t>2.2.1.2.2.1.1</t>
  </si>
  <si>
    <t>2.2.1.2.2.1.2</t>
  </si>
  <si>
    <t>Laje de cobertura com Caleira (nivelada com o pavimento)</t>
  </si>
  <si>
    <t>2.2.1.2.2.1.3</t>
  </si>
  <si>
    <t>2.2.1.2.2.2</t>
  </si>
  <si>
    <t>2.2.1.2.2.2.1</t>
  </si>
  <si>
    <t>2.2.1.2.2.2.2</t>
  </si>
  <si>
    <t>2.2.1.2.2.2.3</t>
  </si>
  <si>
    <t>Total de 2.2.1.2</t>
  </si>
  <si>
    <t>2.2.1.3</t>
  </si>
  <si>
    <t>Condutas de passagem</t>
  </si>
  <si>
    <t>2.2.1.3.1</t>
  </si>
  <si>
    <t>Fornecimento e construção de condutas de passagem sob as valas de drenagem, incluindo 3 x tubos canal SN8 DN400 em PPc, revestimento em betão C30/37 com adição de fibras de polipropileno (0,6 kg/m3), marcação em betão, conforme desenho DE-08, tamponamento provisório, terraplanagem e remoção dos restantes elementos para destino adequado</t>
  </si>
  <si>
    <t>2.2.1.3.1.1</t>
  </si>
  <si>
    <t>Duto de passagem km 0+002</t>
  </si>
  <si>
    <t>2.2.1.3.1.2</t>
  </si>
  <si>
    <t>Conduta de passagem km 0+211</t>
  </si>
  <si>
    <t>2.2.1.3.1.3</t>
  </si>
  <si>
    <t>Conduta de passagem km 0+356</t>
  </si>
  <si>
    <t>Total de 2.2.1.3</t>
  </si>
  <si>
    <t>Total de 2.2.1</t>
  </si>
  <si>
    <t>2.2.2</t>
  </si>
  <si>
    <t>Rede de drenagem</t>
  </si>
  <si>
    <t>2.2.2.1</t>
  </si>
  <si>
    <t>2.2.2.1.2</t>
  </si>
  <si>
    <t>2.2.2.1.2.1</t>
  </si>
  <si>
    <t>2.2.2.1.2.2</t>
  </si>
  <si>
    <t>2.2.2.1.2.3</t>
  </si>
  <si>
    <t>2.2.2.1.2.4</t>
  </si>
  <si>
    <t>Total de 2.2.2.1</t>
  </si>
  <si>
    <t>2.2.2.2</t>
  </si>
  <si>
    <t>2.2.2.2.1</t>
  </si>
  <si>
    <t>2.2.2.2.1.1</t>
  </si>
  <si>
    <t>2.2.2.2.1.1.1</t>
  </si>
  <si>
    <t>2.2.2.2.1.1.2</t>
  </si>
  <si>
    <t>2.2.2.2.1.1.3</t>
  </si>
  <si>
    <t>2.2.2.2.1.1.4</t>
  </si>
  <si>
    <t>2.2.2.2.1.1.5</t>
  </si>
  <si>
    <t>2.2.2.2.1.2</t>
  </si>
  <si>
    <t>2.2.2.2.1.2.1</t>
  </si>
  <si>
    <t>2.2.2.2.1.2.2</t>
  </si>
  <si>
    <t>2.2.2.2.1.2.3</t>
  </si>
  <si>
    <t>2.2.2.2.1.2.4</t>
  </si>
  <si>
    <t>2.2.2.2.1.2.5</t>
  </si>
  <si>
    <t>2.2.2.2.2</t>
  </si>
  <si>
    <t>2.2.2.2.3</t>
  </si>
  <si>
    <t>Fornecimento e aplicação de brita para camada de fundação da vala, com uma espessura de 0,40m, incluindo baldeação e compactação para atingir 95% de compactação do ensaio Proctor Modificado e todos os trabalhos e materiais necessários e complementares.</t>
  </si>
  <si>
    <t>2.2.2.2.4</t>
  </si>
  <si>
    <r>
      <t>Fornecimento e colocação de</t>
    </r>
    <r>
      <rPr>
        <sz val="10"/>
        <rFont val="Arial"/>
        <family val="2"/>
      </rPr>
      <t xml:space="preserve"> geotêxtil não tecido de</t>
    </r>
    <r>
      <rPr>
        <vertAlign val="superscript"/>
        <sz val="10"/>
        <rFont val="Arial"/>
        <family val="2"/>
      </rPr>
      <t>300g/m2</t>
    </r>
    <r>
      <rPr>
        <sz val="10"/>
        <rFont val="Arial"/>
        <family val="2"/>
      </rPr>
      <t xml:space="preserve"> em polipropileno, no envolvimento da camada de brita no fundo da vala, incluindo sobreposições e todos os trabalhos, materiais e acessórios necessários e complementares para a correta execução da tarefa (a medição inclui sobreposições de 0,30m).</t>
    </r>
  </si>
  <si>
    <t>2.2.2.2.5</t>
  </si>
  <si>
    <t>2.2.2.2.6</t>
  </si>
  <si>
    <t>Total de 2.2.2.2</t>
  </si>
  <si>
    <t>2.2.2.3</t>
  </si>
  <si>
    <t>2.2.2.3.1</t>
  </si>
  <si>
    <t>Fornecimento, assentamento e ensaio de tubos Box Culvert em betão armado, para drenagem em superfície livre, incluindo proteção anticorrosiva interior constituída por três demãos de pintura à base de resina epoxi e óleo de antraceno, de acordo com as especificações técnicas, juntas de borracha, e todos os trabalhos necessários</t>
  </si>
  <si>
    <t>2.2.2.3.1.1</t>
  </si>
  <si>
    <t>Box Culvert 1,5 x 1,5</t>
  </si>
  <si>
    <t>2.2.2.3.1.2</t>
  </si>
  <si>
    <t>Box Culvert 1,5 x 2,0</t>
  </si>
  <si>
    <t>Total de 2.2.2.3</t>
  </si>
  <si>
    <t>2.2.2.4</t>
  </si>
  <si>
    <t>2.2.2.4.2</t>
  </si>
  <si>
    <t>Construção civil completa de caixa de visita para canais em caixão para drenagem de águas pluviais, em betão C35/45 reforçado com aço S500NR, incluindo cofragem, betão de regularização (C12/15), terraplenagens (escavação, camadas de aterro, consoante o tipo de vala, transporte para aterro licenciado, até 30 km de distância, de todos os materiais remanescentes), rebaixamento de lençol freático se necessário, degraus, guarda-corpo e patamar quando h&gt;5.00m, juntas de neoprene entre anéis e tampa, tampa em ferro fundido com entrada Ø 600 mm, classe D400, NP EN 124, 4, revestimento em resina epoxi das paredes interiores e impermeabilização exterior do muro enterrado com revestimento em emulsão betuminosa aplicada com duas camadas cruzadas, e todos os trabalhos e materiais necessários e complementares para a correta execução da tarefa.</t>
  </si>
  <si>
    <t>2.2.2.4.2.1</t>
  </si>
  <si>
    <t>Tipo normalizado, desenhos DE-03.3</t>
  </si>
  <si>
    <t>2.2.2.4.2.1.1</t>
  </si>
  <si>
    <t>D01 | 3.00 &lt; Profundidade à soleira ≤ 3.50 m | âng 45º</t>
  </si>
  <si>
    <t>2.2.2.4.2.1.2</t>
  </si>
  <si>
    <t>D02 | 3.00 &lt; Profundidade à soleira ≤ 3.50 m | âng 31º</t>
  </si>
  <si>
    <t>2.2.2.4.2.1.3</t>
  </si>
  <si>
    <t>D03 | 3.00 &lt; Profundidade à soleira ≤ 3.50 m | âng 45º</t>
  </si>
  <si>
    <t>2.2.2.4.2.1.4</t>
  </si>
  <si>
    <t>D04 | 3.50 &lt; Profundidade à soleira ≤ 4.00 m | âng 16º</t>
  </si>
  <si>
    <t>2.2.2.4.2.1.5</t>
  </si>
  <si>
    <t>D05 | 4.00 &lt; Profundidade à soleira ≤ 4.50 m | âng 2º</t>
  </si>
  <si>
    <t>2.2.2.4.2.1.6</t>
  </si>
  <si>
    <t>D06 | 3.50 &lt; Profundidade à soleira ≤ 4.00 m | âng 45º</t>
  </si>
  <si>
    <t>Total de 2.2.2.4</t>
  </si>
  <si>
    <t>2.2.2.5</t>
  </si>
  <si>
    <t>2.2.2.5.1</t>
  </si>
  <si>
    <t xml:space="preserve">Construção civil completa de Canal de Drenagem, de acordo com o Desenho DE-07 e Regulamento e Caderno de Encargos da CM Maputo, em betão armado, incluindo cobertura e caixilharia de grelha metálica com sistema antirroubo, impermeabilização exterior dos muros enterrados com revestimento de emulsão betuminosa aplicada com duas camadas cruzadas, ramais de ligação à rede de drenagem em betão armado pré-fabricado 2 x ND800, com comprimento médio de 10,0 m, e todos os trabalhos e materiais necessários e complementares, com as seguintes dimensões </t>
  </si>
  <si>
    <t>2.2.2.5.1.1</t>
  </si>
  <si>
    <t>Comprimento do canal de 0,60 m e 0,70 m de largura (D01) | Tubo de drenagem DN300 L= 5,0 m</t>
  </si>
  <si>
    <t>2.2.2.5.1.2</t>
  </si>
  <si>
    <t>Comprimento do canal de 6,00 m e 0,70 m de largura (D03) | Tubos de drenagem 2 x DN800 L= 10,0 m</t>
  </si>
  <si>
    <t>2.2.2.5.1.3</t>
  </si>
  <si>
    <t>Comprimento do canal de 0,60 m e 0,70 m de largura (D05) | Tubo de drenagem DN300 L= 5,0 m</t>
  </si>
  <si>
    <t>2.2.2.5.1.4</t>
  </si>
  <si>
    <t>Comprimento do canal de 0,60 m e 0,70 m de largura (D06) | Tubo de drenagem DN300 L= 5,0 m</t>
  </si>
  <si>
    <t>Total de 2.2.2.5</t>
  </si>
  <si>
    <t>2.2.2.6</t>
  </si>
  <si>
    <t>Muro de Transição Vala - Box Culvert</t>
  </si>
  <si>
    <t>2.2.2.6.1</t>
  </si>
  <si>
    <t>Construção civil completa de Muro de Transição, desde a vala aberta até à tubagem enterrada, a construir em betão C30/37 armado com aço S400NR, conforme Desenhos, incluindo cofragem, betão de escavação (C12/15), terraplenagens (escavação, camadas de aterro, consoante o tipo de vala, transporte para aterro licenciado, até 30 km de distância, de todos os materiais remanescentes), rebaixamento do lençol freático se necessário, impermeabilização exterior das paredes enterradas com revestimento de emulsão betuminosa aplicada com duas camadas cruzadas, e todos os trabalhos e materiais necessários e complementares para a correta execução da obra.</t>
  </si>
  <si>
    <t>2.2.2.6.1.1</t>
  </si>
  <si>
    <t xml:space="preserve">Muro de Transição - Vala | Box Culvert  b=1,50 m | Tubo 1,50 x 1,50 m </t>
  </si>
  <si>
    <t>Total de 2.2.2.6</t>
  </si>
  <si>
    <t>Total de 2.2.2</t>
  </si>
  <si>
    <t>2.2.3</t>
  </si>
  <si>
    <t>2.2.3.1</t>
  </si>
  <si>
    <t>2.2.3.1.1</t>
  </si>
  <si>
    <t>2.2.3.1.1.1</t>
  </si>
  <si>
    <t>2.2.3.1.1.1.1</t>
  </si>
  <si>
    <t>2.2.3.1.1.1.2</t>
  </si>
  <si>
    <t>2.2.3.1.1.2</t>
  </si>
  <si>
    <t>2.2.3.1.1.2.1</t>
  </si>
  <si>
    <t>2.2.3.1.1.2.2</t>
  </si>
  <si>
    <t>2.2.3.1.2</t>
  </si>
  <si>
    <t>2.2.3.1.3</t>
  </si>
  <si>
    <t>2.2.3.2.4</t>
  </si>
  <si>
    <t>2.2.3.1.5</t>
  </si>
  <si>
    <t>2.2.3.2</t>
  </si>
  <si>
    <t>2.2.3.2.1</t>
  </si>
  <si>
    <t>2.2.3.2.1.1</t>
  </si>
  <si>
    <t>2.2.3.2.1.2</t>
  </si>
  <si>
    <t>2.2.3.2.2</t>
  </si>
  <si>
    <t>2.2.3.3</t>
  </si>
  <si>
    <t>2.2.3.3.1</t>
  </si>
  <si>
    <t>2.2.3.3.2</t>
  </si>
  <si>
    <t>Total de 2.2.3</t>
  </si>
  <si>
    <t>2.2.4</t>
  </si>
  <si>
    <t>2.2.4.1</t>
  </si>
  <si>
    <t>Total de 2.2.4</t>
  </si>
  <si>
    <t>TOTAL DE 2.2</t>
  </si>
  <si>
    <t>2.3</t>
  </si>
  <si>
    <t>2.3.1</t>
  </si>
  <si>
    <t>2.3.1.1</t>
  </si>
  <si>
    <t>2.3.1.1.1</t>
  </si>
  <si>
    <t>2.3.1.1.1.1</t>
  </si>
  <si>
    <t>2.3.1.1.1.2</t>
  </si>
  <si>
    <t>2.3.1.1.1.3</t>
  </si>
  <si>
    <t>Total de 2.3.1.1</t>
  </si>
  <si>
    <t>2.3.1.2</t>
  </si>
  <si>
    <t>2.3.1.2.1</t>
  </si>
  <si>
    <t>2.3.1.2.1.1</t>
  </si>
  <si>
    <t>2.3.1.2.1.1.1</t>
  </si>
  <si>
    <t>2.3.1.2.1.1.2</t>
  </si>
  <si>
    <t>2.3.1.2.1.2</t>
  </si>
  <si>
    <t>2.3.1.2.1.2.1</t>
  </si>
  <si>
    <t>2.3.1.2.1.2.2</t>
  </si>
  <si>
    <t>2.3.1.2.2</t>
  </si>
  <si>
    <t>2.3.1.2.3</t>
  </si>
  <si>
    <t>Total de 2.3.1.2</t>
  </si>
  <si>
    <t>2.3.1.3</t>
  </si>
  <si>
    <t>2.3.1.3.1</t>
  </si>
  <si>
    <t>2.3.1.3.1.1</t>
  </si>
  <si>
    <t>b=0,50 m</t>
  </si>
  <si>
    <t>2.3.1.3.1.2</t>
  </si>
  <si>
    <t>b=0,70 m</t>
  </si>
  <si>
    <t>2.3.1.3.2</t>
  </si>
  <si>
    <t>2.3.1.3.2.1</t>
  </si>
  <si>
    <t>Tipo 3B com B=b=0,50 m</t>
  </si>
  <si>
    <t>2.3.1.3.2.1.1</t>
  </si>
  <si>
    <t>2.3.1.3.2.1.2</t>
  </si>
  <si>
    <t>2.3.1.3.2.2</t>
  </si>
  <si>
    <t>Tipo 3B com B=b=0,60 m</t>
  </si>
  <si>
    <t>2.3.1.3.2.2.1</t>
  </si>
  <si>
    <t>2.3.1.3.2.2.2</t>
  </si>
  <si>
    <t>2.3.1.3.2.2.3</t>
  </si>
  <si>
    <t>Total de 2.3.1.3</t>
  </si>
  <si>
    <t>2.3.1.4</t>
  </si>
  <si>
    <t>2.3.1.4.1</t>
  </si>
  <si>
    <t>2.2.1.4.1.1</t>
  </si>
  <si>
    <t>Conduta de passagem Vala Norte km 0+154</t>
  </si>
  <si>
    <t>2.2.1.4.1.2</t>
  </si>
  <si>
    <t>Conduta de passagem Vala Norte km 0+238</t>
  </si>
  <si>
    <t>2.2.1.4.1.3</t>
  </si>
  <si>
    <t>Conduta de passagem Vala Sul km 0+168</t>
  </si>
  <si>
    <t>Total de 2.3.1.4</t>
  </si>
  <si>
    <t>Total de 2.3.1</t>
  </si>
  <si>
    <t>TOTAL DE 2.3</t>
  </si>
  <si>
    <t>2.4</t>
  </si>
  <si>
    <t xml:space="preserve">MALANGA MACRO (Av. do Trabalho, Rua 2019) </t>
  </si>
  <si>
    <t>2.4.1</t>
  </si>
  <si>
    <t>2.4.1.1</t>
  </si>
  <si>
    <t>2.4.1.1.1</t>
  </si>
  <si>
    <t>2.4.1.1.1.1</t>
  </si>
  <si>
    <t>2.4.1.1.2</t>
  </si>
  <si>
    <t>2.4.1.1.2.1</t>
  </si>
  <si>
    <t>2.4.1.1.2.2</t>
  </si>
  <si>
    <t>2.4.1.1.3</t>
  </si>
  <si>
    <t>2.4.1.1.3.1</t>
  </si>
  <si>
    <t>2.4.1.1.3.2</t>
  </si>
  <si>
    <t>2.4.1.1.3.3</t>
  </si>
  <si>
    <t>2.4.1.1.3.4</t>
  </si>
  <si>
    <t>2.4.1.1.4</t>
  </si>
  <si>
    <t xml:space="preserve">Valas de drenagem em betão </t>
  </si>
  <si>
    <t>2.4.1.1.4.1</t>
  </si>
  <si>
    <t>Remoção de valas de drenagem em betão para abertura de vala, considerando uma sobre-largura de 0,25m para cada lado da vala, incluindo o transporte para armazenamento temporário de materiais utilizáveis para posterior utilização e/ou transporte a destino final, até 30 km de distância, compatível com as exigências legais dos materiais sobrantes, e todos os trabalhos, materiais e acessórios necessários e complementares para a correta execução da tarefa.</t>
  </si>
  <si>
    <t>2.4.1.1.4.2</t>
  </si>
  <si>
    <t>Colocação de betão para repor as valas de drenagem nas condições existentes, incluindo os cortes a efetuar para ajustes, reenchimento das juntas com areia fina, seca, siliciosa, com granulometria entre 0 e 2 mm, fornecimento de todo o material, todos os trabalhos e acessórios necessários e complementares para a correta execução da tarefa.</t>
  </si>
  <si>
    <t>Total de 2.4.1.1</t>
  </si>
  <si>
    <t>2.4.1.2</t>
  </si>
  <si>
    <t>2.4.1.2.1</t>
  </si>
  <si>
    <t>2.4.1.2.1.1</t>
  </si>
  <si>
    <t>2.4.1.2.1.1.1</t>
  </si>
  <si>
    <t>2.4.1.2.1.1.2</t>
  </si>
  <si>
    <t>2.4.1.2.1.1.3</t>
  </si>
  <si>
    <t>2.4.1.2.1.1.4</t>
  </si>
  <si>
    <t>2.4.1.2.1.1.5</t>
  </si>
  <si>
    <t>2.4.1.2.1.2</t>
  </si>
  <si>
    <t>2.4.1.2.1.2.1</t>
  </si>
  <si>
    <t>2.4.1.2.1.2.2</t>
  </si>
  <si>
    <t>2.4.1.2.1.2.3</t>
  </si>
  <si>
    <t>2.4.1.2.1.2.4</t>
  </si>
  <si>
    <t>2.4.1.2.1.2.5</t>
  </si>
  <si>
    <t>2.4.1.2.2</t>
  </si>
  <si>
    <t>2.4.1.2.3</t>
  </si>
  <si>
    <t>2.4.1.2.4</t>
  </si>
  <si>
    <t>2.4.1.2.5</t>
  </si>
  <si>
    <t>2.4.1.2.6</t>
  </si>
  <si>
    <t>2.4.1.2.7</t>
  </si>
  <si>
    <t>Total de 2.4.1.2</t>
  </si>
  <si>
    <t>2.4.1.3</t>
  </si>
  <si>
    <t>2.4.1.3.1</t>
  </si>
  <si>
    <t>Fornecimento, assentamento e ensaio de schakles de betão armado, para drenagem livre à superfície, incluindo proteção anticorrosiva interior constituída por três demãos de tinta à base de resina epóxida e óleo de antraceno, de acordo com as especificações técnicas, juntas de borracha e todos os trabalhos necessários</t>
  </si>
  <si>
    <t>2.4.1.3.1.1</t>
  </si>
  <si>
    <t>DN700, classe III e carga de rotura de 69 kN/m</t>
  </si>
  <si>
    <t>2.4.1.3.2</t>
  </si>
  <si>
    <t>2.4.1.3.2.1</t>
  </si>
  <si>
    <t>2.4.1.3.2.2</t>
  </si>
  <si>
    <t>Box Culvert 2.0 x 1.5</t>
  </si>
  <si>
    <t>2.4.1.3.2.3</t>
  </si>
  <si>
    <t>Box Culvert 2.0 x 2.0</t>
  </si>
  <si>
    <t>2.4.1.3.2.4</t>
  </si>
  <si>
    <t>Box Culvert 3,0 x 2,0</t>
  </si>
  <si>
    <t>2.4.1.3.2.5</t>
  </si>
  <si>
    <t>Box Culvert 3,0 x 2,5</t>
  </si>
  <si>
    <t>2.4.1.3.2.6</t>
  </si>
  <si>
    <t>Box Culvert 4,0 x 2,5</t>
  </si>
  <si>
    <t>2.4.1.3.3</t>
  </si>
  <si>
    <t>Total de 2.4.1.3</t>
  </si>
  <si>
    <t>2.4.1.4</t>
  </si>
  <si>
    <t>2.4.1.4.1</t>
  </si>
  <si>
    <t>2.4.1.4.1.1</t>
  </si>
  <si>
    <t>2.4.1.4.1.1.1</t>
  </si>
  <si>
    <t>CV01 | 4.00 &lt; Profundidade à soleira ≤ 4.50 m | âng 33º</t>
  </si>
  <si>
    <t>2.4.1.4.1.1.2</t>
  </si>
  <si>
    <t>CV02 | 3.50 &lt; Profundidade à soleira ≤ 4.00 m | âng 1º</t>
  </si>
  <si>
    <t>2.4.1.4.1.1.3</t>
  </si>
  <si>
    <t>CV03 | 3.50 &lt; Profundidade à soleira ≤ 4.00 m | âng 2º</t>
  </si>
  <si>
    <t>2.4.1.4.1.1.4</t>
  </si>
  <si>
    <t>CV04 | 3.50 &lt; Profundidade à soleira ≤ 4.00 m | âng 2º</t>
  </si>
  <si>
    <t>2.4.1.4.1.1.5</t>
  </si>
  <si>
    <t>CV05 | 4.50 &lt; Profundidade à soleira ≤ 5.00 m | âng 5º</t>
  </si>
  <si>
    <t>2.4.1.4.1.1.6</t>
  </si>
  <si>
    <t>CV06 | 3.50 &lt; Profundidade à soleira ≤ 4.00 m | âng 0º</t>
  </si>
  <si>
    <t>2.4.1.4.1.1.7</t>
  </si>
  <si>
    <t>CV07 | 4.00 &lt; Profundidade à soleira ≤ 4.50 m | âng 0º</t>
  </si>
  <si>
    <t>2.4.1.4.1.1.8</t>
  </si>
  <si>
    <t>CV08 | 3.50 &lt; Profundidade à soleira ≤ 4.00 m | âng 1º</t>
  </si>
  <si>
    <t>2.4.1.4.1.1.9</t>
  </si>
  <si>
    <t>CV09 | 4.00 &lt; Profundidade à soleira ≤ 4.50 m | âng 1º</t>
  </si>
  <si>
    <t>2.4.1.4.1.1.10</t>
  </si>
  <si>
    <t>CV10 | 4.00 &lt; Profundidade à soleira ≤ 4.50 m | âng 2º</t>
  </si>
  <si>
    <t>2.4.1.4.1.1.11</t>
  </si>
  <si>
    <t>CV11 | 4.00 &lt; Profundidade à soleira ≤ 4.50 m | âng 62º</t>
  </si>
  <si>
    <t>2.4.1.4.1.1.12</t>
  </si>
  <si>
    <t>CV13 | 5.00 &lt; Profundidade à soleira ≤ 5.50 m | âng 0º</t>
  </si>
  <si>
    <t>2.4.1.4.1.1.13</t>
  </si>
  <si>
    <t>CV14 | 4.50 &lt; Profundidade à soleira ≤ 5.00 m | âng 25º</t>
  </si>
  <si>
    <t>2.4.1.4.1.1.14</t>
  </si>
  <si>
    <t>CV15 | 4.50 &lt; Profundidade à soleira ≤ 5.00 m | âng 0º</t>
  </si>
  <si>
    <t>2.4.1.4.1.1.15</t>
  </si>
  <si>
    <t>CV16 | 4.50 &lt; Profundidade à soleira ≤ 5.00 m | âng 0º</t>
  </si>
  <si>
    <t>2.4.1.4.1.1.16</t>
  </si>
  <si>
    <t>CV17 | 5.00 &lt; Profundidade à soleira ≤ 5.00 m | âng 0º</t>
  </si>
  <si>
    <t>2.4.1.4.1.1.17</t>
  </si>
  <si>
    <t>CV18 | 4.00 &lt; Profundidade à soleira ≤ 4.50 m | âng 7º</t>
  </si>
  <si>
    <t>2.4.1.4.1.1.18</t>
  </si>
  <si>
    <t>CV19 | 4.50 &lt; Profundidade à soleira ≤ 5.00 m | âng 11º</t>
  </si>
  <si>
    <t>2.4.1.4.1.1.19</t>
  </si>
  <si>
    <t>CV22 | 3.50 &lt; Profundidade à soleira ≤ 4.00 m | âng 42º</t>
  </si>
  <si>
    <t>2.4.1.4.1.1.20</t>
  </si>
  <si>
    <t>CV23 | 4.00 &lt; Profundidade à soleira ≤ 4.50 m | âng 1º</t>
  </si>
  <si>
    <t>2.4.1.4.1.1.21</t>
  </si>
  <si>
    <t>CV24 | 3.50 &lt; Profundidade à soleira ≤ 4.00 m | âng 0º</t>
  </si>
  <si>
    <t>2.4.1.4.1.1.22</t>
  </si>
  <si>
    <t>CV25 | 3.00 &lt; Profundidade à soleira ≤ 3.50 m | âng 1º</t>
  </si>
  <si>
    <t>2.4.1.4.1.1.23</t>
  </si>
  <si>
    <t>CV26 | 3.00 &lt; Profundidade à soleira ≤ 3.50 m | âng 1º</t>
  </si>
  <si>
    <t>2.4.1.4.1.1.24</t>
  </si>
  <si>
    <t>CV27 | 3.50 &lt; Profundidade à soleira ≤ 4.00 m | âng 68º</t>
  </si>
  <si>
    <t>2.4.1.4.1.2</t>
  </si>
  <si>
    <t>Tipo não normalizado</t>
  </si>
  <si>
    <t>2.4.1.4.1.2.1</t>
  </si>
  <si>
    <t>CV12, desenho DE-03.4.3.1</t>
  </si>
  <si>
    <t>2.4.1.4.1.2.2</t>
  </si>
  <si>
    <t>CV20, desenho DE-03.4.3.2</t>
  </si>
  <si>
    <t>2.4.1.4.2</t>
  </si>
  <si>
    <t>2.4.1.4.2.1</t>
  </si>
  <si>
    <t>2.4.1.4.2.1.1</t>
  </si>
  <si>
    <t>CV28 | 3.00 &lt; Profundidade à soleira ≤ 3.50 m</t>
  </si>
  <si>
    <t>Total de 2.4.1.4</t>
  </si>
  <si>
    <t>2.4.1.5</t>
  </si>
  <si>
    <t>2.4.1.5.1</t>
  </si>
  <si>
    <t>2.4.1.5.1.1</t>
  </si>
  <si>
    <t>2.4.1.5.1.1.1</t>
  </si>
  <si>
    <t>Tipo II - Duplo Dreno - ramal DN300</t>
  </si>
  <si>
    <t>2.4.1.5.1.1.2</t>
  </si>
  <si>
    <t>Tipo III - Dreno Triplo - Ramal DN400</t>
  </si>
  <si>
    <t>Total de 2.4.1.5</t>
  </si>
  <si>
    <t>2.4.1.6</t>
  </si>
  <si>
    <t>Proteção à Descarga</t>
  </si>
  <si>
    <t>2.4.1.6.1</t>
  </si>
  <si>
    <t>Construção civil completa da estrutura de proteção do extravasor em betão armado classe de resistência C35/45, e aço S500NRSD, conforme Desenhos DE-09 incluindo escavação, ensecadeira, escoramento e contenção periférica, rebaixamento do nível freático se necessário, camada de proteção em riprap, compactação mecânica e regularização do solo de fundo (a 100% do ensaio Proctor modificado), impermeabilização das superfícies exteriores com pintura betuminosa, e todos os trabalhos, materiais e acessórios necessários e complementares para a correta execução da tarefa.</t>
  </si>
  <si>
    <t>Total de 2.4.1.6</t>
  </si>
  <si>
    <t>Total de 2.4.1</t>
  </si>
  <si>
    <t>2.4.2</t>
  </si>
  <si>
    <t>2.4.2.1</t>
  </si>
  <si>
    <t>Total de 2.4.2</t>
  </si>
  <si>
    <t>TOTAL DE 2.4</t>
  </si>
  <si>
    <t>3.1.1</t>
  </si>
  <si>
    <t>3.1.1.1</t>
  </si>
  <si>
    <t>3.1.1.1.1</t>
  </si>
  <si>
    <t>3.1.1.2</t>
  </si>
  <si>
    <t>3.1.1.2.1</t>
  </si>
  <si>
    <t>3.1.1.2.2</t>
  </si>
  <si>
    <t>3.1.1.2.3</t>
  </si>
  <si>
    <t>3.1.1.3</t>
  </si>
  <si>
    <t>3.1.1.3.1</t>
  </si>
  <si>
    <t>3.1.1.3.2</t>
  </si>
  <si>
    <t>3.1.1.4</t>
  </si>
  <si>
    <t>3.1.1.4.1</t>
  </si>
  <si>
    <t>3.1.1.4.2</t>
  </si>
  <si>
    <t>Total de 3.1.1</t>
  </si>
  <si>
    <t>3.1.2</t>
  </si>
  <si>
    <t>3.1.2.1</t>
  </si>
  <si>
    <t>3.1.2.1.1</t>
  </si>
  <si>
    <t>3.1.2.1.1.1</t>
  </si>
  <si>
    <t>3.1.2.1.1.2</t>
  </si>
  <si>
    <t>3.1.2.1.2</t>
  </si>
  <si>
    <t>3.1.2.1.2.1</t>
  </si>
  <si>
    <t>3.1.2.1.2.2</t>
  </si>
  <si>
    <t>3.1.2.2</t>
  </si>
  <si>
    <t>3.1.2.3</t>
  </si>
  <si>
    <t>Fornecimento e aplicação de areia ou brita, para enchimento da camada de proteção, incluindo baldeação e compactação até 95% de compactação do ensaio Proctor Modificado, com recurso a equipamento que não danifique a tubagem, aplicada sobre a cama de assentamento até 0,30m acima da cota superior exterior da tubagem.</t>
  </si>
  <si>
    <t>3.1.2.4</t>
  </si>
  <si>
    <t>Fornecimento e aplicação de tout-venant (0/40 mm) para execução da camada de base do pavimento, com espessura igual à existente com um mínimo de 0,30m, de acordo com o Desenho AA_07.</t>
  </si>
  <si>
    <t>3.1.2.5</t>
  </si>
  <si>
    <t>3.1.2.6</t>
  </si>
  <si>
    <t>Execução de aterro até às cotas de projeto, regado e compactado em camadas de 0,20m de espessura, com materiais selecionados provenientes de escavação local ou de aterro importado, incluindo regularização e estabilização de taludes, compactação mecânica da fundação a um mínimo de 95% do ensaio Proctor modificado (CBR≥5%), e todos os trabalhos, materiais e acessórios necessários e complementares à correta execução da tarefa, de acordo com o Desenho AA_07.</t>
  </si>
  <si>
    <t>3.1.2.7</t>
  </si>
  <si>
    <t>Total de 3.1.2</t>
  </si>
  <si>
    <t>3.1.3</t>
  </si>
  <si>
    <t>3.1.3.1</t>
  </si>
  <si>
    <t>Fornecimento, montagem e assentamento de tubagem em PEAD PE100 NP10 adequada a água potável, incluindo juntas de electrofusão, desinfeção, ensaios, todos os trabalhos, materiais e acessórios necessários e complementares para a correta execução da tarefa.</t>
  </si>
  <si>
    <t>3.1.3.1.1</t>
  </si>
  <si>
    <t>3.1.3.1.2</t>
  </si>
  <si>
    <t>DN110</t>
  </si>
  <si>
    <t>3.1.3.1.3</t>
  </si>
  <si>
    <t>DN75</t>
  </si>
  <si>
    <t>3.1.3.1.4</t>
  </si>
  <si>
    <t>DN63, entre acessórios</t>
  </si>
  <si>
    <t>3.1.3.1.5</t>
  </si>
  <si>
    <t>DN50</t>
  </si>
  <si>
    <t>3.1.3.2</t>
  </si>
  <si>
    <t>Fornecimento e montagem de acessórios em PEAD PE100 NP10 adequados para água potável, incluindo juntas de electrofusão, desinfeção, ensaios, todos os trabalhos, materiais e acessórios necessários e complementares para a correta execução da tarefa.</t>
  </si>
  <si>
    <t>3.1.3.2.1</t>
  </si>
  <si>
    <t>Tê simples e de redução</t>
  </si>
  <si>
    <t>3.1.3.2.1.1</t>
  </si>
  <si>
    <t>DN 110x110</t>
  </si>
  <si>
    <t>3.1.3.2.1.2</t>
  </si>
  <si>
    <t>DN 110x63</t>
  </si>
  <si>
    <t>3.1.3.2.1.3</t>
  </si>
  <si>
    <t>DN 75X75</t>
  </si>
  <si>
    <t>3.1.3.2.1.4</t>
  </si>
  <si>
    <t>DN 50x50</t>
  </si>
  <si>
    <t>3.1.3.2.2</t>
  </si>
  <si>
    <t>Redutores concêntricos</t>
  </si>
  <si>
    <t>3.1.3.2.2.1</t>
  </si>
  <si>
    <t>DN 160X110</t>
  </si>
  <si>
    <t>3.1.3.2.2.2</t>
  </si>
  <si>
    <t>DN 110X75</t>
  </si>
  <si>
    <t>3.1.3.2.2.3</t>
  </si>
  <si>
    <t>DN 110X63</t>
  </si>
  <si>
    <t>3.1.3.2.2.4</t>
  </si>
  <si>
    <t>DN 75X50</t>
  </si>
  <si>
    <t>3.1.3.2.2.5</t>
  </si>
  <si>
    <t>DN 63X50</t>
  </si>
  <si>
    <t>3.1.3.2.3</t>
  </si>
  <si>
    <t>Cotovelo de 45º</t>
  </si>
  <si>
    <t>3.1.3.2.3.1</t>
  </si>
  <si>
    <t>DN 160</t>
  </si>
  <si>
    <t>3.1.3.2.3.2</t>
  </si>
  <si>
    <t>DN 110</t>
  </si>
  <si>
    <t>3.1.3.2.4</t>
  </si>
  <si>
    <t>Cotovelo de 90º</t>
  </si>
  <si>
    <t>3.1.3.2.4.1</t>
  </si>
  <si>
    <t>DN 50</t>
  </si>
  <si>
    <t>3.1.3.2.5</t>
  </si>
  <si>
    <t>Tampas de extremidade</t>
  </si>
  <si>
    <t>3.1.3.2.5.1</t>
  </si>
  <si>
    <t>3.1.3.2.6</t>
  </si>
  <si>
    <t>Uniões Electrosoldadas</t>
  </si>
  <si>
    <t>3.1.3.2.6.1</t>
  </si>
  <si>
    <t>3.1.3.2.6.2</t>
  </si>
  <si>
    <t>DN 75</t>
  </si>
  <si>
    <t>3.1.3.2.6.3</t>
  </si>
  <si>
    <t>3.1.3.3</t>
  </si>
  <si>
    <t>Fornecimento e montagem de juntas flangeadas PEAD PE100 NP10 - STUBEND e flange, incluindo junta em EPDM de 5 mm de espessura, todos os trabalhos, materiais e acessórios necessários e complementares para a correta execução da tarefa.</t>
  </si>
  <si>
    <t>3.1.3.3.1</t>
  </si>
  <si>
    <t>3.1.3.3.2</t>
  </si>
  <si>
    <t>3.1.3.3.3</t>
  </si>
  <si>
    <t>3.1.3.4</t>
  </si>
  <si>
    <t>Fornecimento e assentamento de flange de encaixe DCI com juntas travadas, NP 10, adequada para água potável, incluindo juntas e todos os acessórios necessários à montagem</t>
  </si>
  <si>
    <t>3.1.3.4.1</t>
  </si>
  <si>
    <t>DN 65/75</t>
  </si>
  <si>
    <t>3.1.3.4.2</t>
  </si>
  <si>
    <t>DN 100/110</t>
  </si>
  <si>
    <t>3.1.3.5</t>
  </si>
  <si>
    <t>Proteção da flange enterrada com fita de polietileno</t>
  </si>
  <si>
    <t>3.1.3.5.1</t>
  </si>
  <si>
    <t>DN 100</t>
  </si>
  <si>
    <t>3.1.3.5.2</t>
  </si>
  <si>
    <t>DN 65</t>
  </si>
  <si>
    <t>3.1.3.5.3</t>
  </si>
  <si>
    <t>DN 40</t>
  </si>
  <si>
    <t>3.1.3.6</t>
  </si>
  <si>
    <t>3.1.3.7</t>
  </si>
  <si>
    <t>Total de 3.1.3</t>
  </si>
  <si>
    <t>3.1.4</t>
  </si>
  <si>
    <t>Válvulas de cunha elástica</t>
  </si>
  <si>
    <t>3.1.4.1</t>
  </si>
  <si>
    <t>Fornecimento e montagem de válvulas de cunha elástica flangeada para funcionamento com montagem em T, em ferro fundido dúctil, NP10, incluindo caixa de superfície em ferro fundido, tubo de proteção em PVC de 4'', tampa da haste, bloco de betão maciço para ancoragem da válvula e colarinho de betão para caixa de superfície, adequado a zonas de tráfego, incluindo todos os trabalhos, materiais e acessórios necessários e complementares para a correta execução da tarefa.</t>
  </si>
  <si>
    <t>3.1.4.1.1</t>
  </si>
  <si>
    <t>3.1.4.1.2</t>
  </si>
  <si>
    <t>3.1.4.1.3</t>
  </si>
  <si>
    <t>Total de 3.1.4</t>
  </si>
  <si>
    <t>3.1.5</t>
  </si>
  <si>
    <t>Ligações de Serviço</t>
  </si>
  <si>
    <t>3.1.5.1</t>
  </si>
  <si>
    <t>Ligações de serviço à rede interna de abastecimento de água do edifício</t>
  </si>
  <si>
    <t>3.1.5.1.1</t>
  </si>
  <si>
    <t>3.1.5.1.1.1</t>
  </si>
  <si>
    <t>3.1.5.1.1.1.1</t>
  </si>
  <si>
    <t>3.1.5.1.1.2</t>
  </si>
  <si>
    <t>3.1.5.1.1.2.1</t>
  </si>
  <si>
    <t>3.1.5.1.1.2.2</t>
  </si>
  <si>
    <t>3.1.5.1.1.2.3</t>
  </si>
  <si>
    <t>3.1.5.1.1.3</t>
  </si>
  <si>
    <t>3.1.5.1.1.3.1</t>
  </si>
  <si>
    <t>3.1.5.1.1.3.2</t>
  </si>
  <si>
    <t>3.1.5.1.1.4</t>
  </si>
  <si>
    <t>3.1.5.1.1.4.1</t>
  </si>
  <si>
    <t>3.1.5.1.1.4.2</t>
  </si>
  <si>
    <t>3.1.5.1.2</t>
  </si>
  <si>
    <t>3.1.5.1.2.1</t>
  </si>
  <si>
    <t>Escavação, Profundidade 0,00 ≤ H &lt; 1.00m, com recurso a ferramentas e equipamentos mecânicos adequados, incluindo larguras adicionais, demolições (incluindo remoção de tubagens existentes, demolição e aterro de câmaras existentes para descomissionamento), rebaixamento de lençol freático se necessário, contenção e apoios necessários à perfeita estabilização das valas, escavações, taludes e construções vizinhas, reparação e relocalização das infra-estruturas subterrâneas existentes interceptadas, compactação mecânica do solo da fundação a um mínimo de 95% do ensaio Proctor modificado (CBR≥5%), e todos os trabalhos, materiais e acessórios necessários e complementares para a correta execução da tarefa (incluindo remoção de tubagens existentes, demolição e reaterro das câmaras existentes a descomissionar).</t>
  </si>
  <si>
    <t>3.1.5.1.2.2</t>
  </si>
  <si>
    <t>3.1.5.1.2.3</t>
  </si>
  <si>
    <t>3.1.5.1.2.4</t>
  </si>
  <si>
    <t>3.1.5.1.2.5</t>
  </si>
  <si>
    <t>3.1.5.1.2.6</t>
  </si>
  <si>
    <t>3.1.5.1.2.7</t>
  </si>
  <si>
    <t>3.1.5.1.3</t>
  </si>
  <si>
    <t>3.1.5.1.3.1</t>
  </si>
  <si>
    <t>Fornecimento, montagem e assentamento de tubagem PEAD - PE80 DN 25 L= 10 m (estimativa), sela PEAD, curvas e ligações adequadas para água potável, incluindo juntas de electrofusão, desinfeção, ensaios, fornecimento e colocação de fita de polietileno para sinalização da tubagem, todos os trabalhos, materiais e acessórios necessários e complementares para a correta execução da tarefa, conforme DesenhoAA.06</t>
  </si>
  <si>
    <t>3.1.5.1.4</t>
  </si>
  <si>
    <t>Válvulas</t>
  </si>
  <si>
    <t>3.1.5.1.4.1</t>
  </si>
  <si>
    <t>Fornecimento, montagem e colocação de válvula de esfera em aço inox com ligações roscadas DN20, incluindo adaptador roscado PEAD/aço inox, desinfeção, ensaios, todos os trabalhos, materiais e acessórios necessários e complementares para a correta execução da tarefa, conforme DesenhoAA.06</t>
  </si>
  <si>
    <t>3.1.5.1.5</t>
  </si>
  <si>
    <t>3.1.5.1.5.1</t>
  </si>
  <si>
    <t>Fornecimento, montagem e instalação de caixa de PVC para contador de água com porta e fechadura, a instalar de acordo com o DesenhoAA.06</t>
  </si>
  <si>
    <t>Total de 3.1.5.1</t>
  </si>
  <si>
    <t>3.1.5.2</t>
  </si>
  <si>
    <t>Ligações de Serviço às Torneiras de Quintal</t>
  </si>
  <si>
    <t>3.1.5.2.1</t>
  </si>
  <si>
    <t>3.1.5.2.1.1</t>
  </si>
  <si>
    <t>3.1.5.2.1.1.1</t>
  </si>
  <si>
    <t>3.1.5.2.1.2</t>
  </si>
  <si>
    <t>3.1.5.2.1.2.1</t>
  </si>
  <si>
    <t>3.1.5.2.1.2.2</t>
  </si>
  <si>
    <t>3.1.5.2.1.2.3</t>
  </si>
  <si>
    <t>3.1.5.2.1.3</t>
  </si>
  <si>
    <t>3.1.5.2.1.3.1</t>
  </si>
  <si>
    <t>3.1.5.2.1.3.2</t>
  </si>
  <si>
    <t>3.1.5.2.1.4</t>
  </si>
  <si>
    <t>3.1.5.2.1.4.1</t>
  </si>
  <si>
    <t>3.1.5.2.1.4.2</t>
  </si>
  <si>
    <t>3.1.5.2.2</t>
  </si>
  <si>
    <t>3.1.5.2.2.1</t>
  </si>
  <si>
    <t>3.1.5.2.2.2</t>
  </si>
  <si>
    <t>3.1.5.2.2.3</t>
  </si>
  <si>
    <t>3.1.5.2.2.4</t>
  </si>
  <si>
    <t>3.1.5.2.2.5</t>
  </si>
  <si>
    <t>3.1.5.2.2.6</t>
  </si>
  <si>
    <t>3.1.5.2.2.7</t>
  </si>
  <si>
    <t>3.1.5.2.3</t>
  </si>
  <si>
    <t>3.1.5.2.3.1</t>
  </si>
  <si>
    <t>3.1.5.2.3.2</t>
  </si>
  <si>
    <t>Instalação de torneira de pátio, incluindo fornecimento, montagem e instalação de tubagem em ferro galvanizado DN25, curvas e torneira, bloco de betão maciço e coluna para ancoragem, conforme DesenhoAA.06</t>
  </si>
  <si>
    <t>3.1.5.2.4</t>
  </si>
  <si>
    <t>3.1.5.2.4.1</t>
  </si>
  <si>
    <t>3.1.5.2.5</t>
  </si>
  <si>
    <t>3.1.5.2.5.1</t>
  </si>
  <si>
    <t>Total de 3.1.5.2</t>
  </si>
  <si>
    <t>3.1.5.3</t>
  </si>
  <si>
    <t>Substituição dos ramais de ligação afectados pelas obras da nova rede de distribuição de água</t>
  </si>
  <si>
    <t>3.1.5.3.1</t>
  </si>
  <si>
    <t>3.1.5.3.1.1</t>
  </si>
  <si>
    <t>3.1.5.3.1.1.1</t>
  </si>
  <si>
    <t>3.1.5.3.1.2</t>
  </si>
  <si>
    <t>3.1.5.3.1.2.1</t>
  </si>
  <si>
    <t>3.1.5.3.1.2.2</t>
  </si>
  <si>
    <t>3.1.5.3.1.2.3</t>
  </si>
  <si>
    <t>3.1.5.3.1.3</t>
  </si>
  <si>
    <t>3.1.5.3.1.3.1</t>
  </si>
  <si>
    <t>3.1.5.3.1.3.2</t>
  </si>
  <si>
    <t>3.1.5.3.1.4</t>
  </si>
  <si>
    <t>3.1.5.3.1.4.1</t>
  </si>
  <si>
    <t>3.1.5.3.1.4.2</t>
  </si>
  <si>
    <t>3.1.5.3.2</t>
  </si>
  <si>
    <t>3.1.5.3.2.1</t>
  </si>
  <si>
    <t>3.1.5.3.2.2</t>
  </si>
  <si>
    <t>3.1.5.3.2.3</t>
  </si>
  <si>
    <t>3.1.5.3.2.4</t>
  </si>
  <si>
    <t>3.1.5.3.2.5</t>
  </si>
  <si>
    <t>3.1.5.3.2.6</t>
  </si>
  <si>
    <t>3.1.5.3.2.7</t>
  </si>
  <si>
    <t>3.1.5.3.3</t>
  </si>
  <si>
    <t>3.1.5.3.3.1</t>
  </si>
  <si>
    <t>Total de 3.1.5.3</t>
  </si>
  <si>
    <t>3.1.5.4</t>
  </si>
  <si>
    <t>Substituição dos ramais de ligação afectados pelas obras da nova rede de drenagem</t>
  </si>
  <si>
    <t>3.1.5.4.1</t>
  </si>
  <si>
    <t>3.1.5.4.2</t>
  </si>
  <si>
    <t>3.1.5.4.2.1</t>
  </si>
  <si>
    <t>3.1.5.4.2.2</t>
  </si>
  <si>
    <t>3.1.5.4.2.3</t>
  </si>
  <si>
    <t>3.1.5.4.2.4</t>
  </si>
  <si>
    <t>3.1.5.4.2.5</t>
  </si>
  <si>
    <t>3.1.5.4.2.6</t>
  </si>
  <si>
    <t>3.1.5.4.2.7</t>
  </si>
  <si>
    <t>3.1.5.4.3</t>
  </si>
  <si>
    <t>3.1.5.4.3.1</t>
  </si>
  <si>
    <t>Total de 3.1.5.4</t>
  </si>
  <si>
    <t>Total de 3.1.5</t>
  </si>
  <si>
    <t>3.1.6</t>
  </si>
  <si>
    <t>3.1.6.1</t>
  </si>
  <si>
    <t>Remoção de troços de tubagem da rede de distribuição existente, em fibrocimento (o armazenamento e transporte de qualquer resíduo de amianto deve obedecer à legislação em vigor, prevendo a plastificação dos materiais e a sua adequada rotulagem), incluindo a remoção e reposição do pavimento nas condições existentes e terraplanagens, quando necessário, manuseamento e transporte para local de descarga da licença, até 30 km de distância, de todos os materiais remanescentes (por estimativa), remoção de quaisquer equipamentos e acessórios existentes no alinhamento das tubagens removidas, tamponamento das tubagens desactivadas não removidas, e todos os trabalhos e materiais necessários e complementares à correta execução da tarefa</t>
  </si>
  <si>
    <t>3.1.6.1.1</t>
  </si>
  <si>
    <t>DN 150</t>
  </si>
  <si>
    <t>3.1.6.1.2</t>
  </si>
  <si>
    <t>3.1.6.2</t>
  </si>
  <si>
    <t>Remoção de troços de tubagem da rede de distribuição existente, em ferro galvanizado, incluindo a remoção e reposição do pavimento para o repor nas condições existentes e terraplanagens, quando necessário, manuseamento e transporte para local de descarga licenciado, até 30 km de distância, de todos os materiais remanescentes (por estimativa), remoção de eventuais equipamentos e acessórios existentes no alinhamento das tubagens removidas, tamponamento das tubagens desactivadas não removidas, e todos os trabalhos e materiais necessários e complementares ou a correta execução da tarefa</t>
  </si>
  <si>
    <t>3.1.6.2.1</t>
  </si>
  <si>
    <t>3.1.6.2.2</t>
  </si>
  <si>
    <t>Total de 3.1.6</t>
  </si>
  <si>
    <t>TOTAL DE 3.1</t>
  </si>
  <si>
    <t>ObservaçõesTodos os trabalhos descritos neste Mapa de Quantidades deverão ser executados de acordo com os Desenhos e Especificações que fazem parte deste Projeto Detalhado, incluindo todos os trabalhos, materiais e acessórios necessários e complementares para a correta execução das tarefas.</t>
  </si>
  <si>
    <t>3.2.1</t>
  </si>
  <si>
    <t>3.2.1.1</t>
  </si>
  <si>
    <t>3.2.1.1.1</t>
  </si>
  <si>
    <t>3.2.1.2</t>
  </si>
  <si>
    <t>3.2.1.2.1</t>
  </si>
  <si>
    <t>3.2.1.2.2</t>
  </si>
  <si>
    <t>3.2.1.2.3</t>
  </si>
  <si>
    <t>3.2.1.3</t>
  </si>
  <si>
    <t>3.2.1.3.1</t>
  </si>
  <si>
    <t>3.2.1.3.2</t>
  </si>
  <si>
    <t>Total de 3.2.1</t>
  </si>
  <si>
    <t>3.2.2</t>
  </si>
  <si>
    <t>3.2.2.1</t>
  </si>
  <si>
    <t>3.2.2.1.1</t>
  </si>
  <si>
    <t>3.2.2.1.1.1</t>
  </si>
  <si>
    <t>3.2.2.1.1.2</t>
  </si>
  <si>
    <t>3.2.2.1.2</t>
  </si>
  <si>
    <t>3.2.2.1.2.1</t>
  </si>
  <si>
    <t>3.2.2.1.2.2</t>
  </si>
  <si>
    <t>3.2.2.2</t>
  </si>
  <si>
    <t>3.2.2.3</t>
  </si>
  <si>
    <t>3.2.2.4</t>
  </si>
  <si>
    <t>3.2.2.5</t>
  </si>
  <si>
    <t>Total de 3.2.2</t>
  </si>
  <si>
    <t>3.2.3</t>
  </si>
  <si>
    <t>3.2.3.1</t>
  </si>
  <si>
    <t>Fornecimento, montagem e assentamento de tubagem em PEAD PE100 NP10 adequada a água potável, incluindo juntas electrosoldadas, desinfeção, ensaios, todos os trabalhos, materiais e acessórios necessários e complementares à boa execução da tarefa.</t>
  </si>
  <si>
    <t>3.2.3.1.1</t>
  </si>
  <si>
    <t>3.2.3.1.2</t>
  </si>
  <si>
    <t>DN63</t>
  </si>
  <si>
    <t>3.2.3.1.3</t>
  </si>
  <si>
    <t>3.2.3.2</t>
  </si>
  <si>
    <t>Fornecimento e montagem de acessórios PEAD PE100 NP10 adequados para água potável, incluindo juntas electrosoldadas, desinfeção, ensaios, todos os trabalhos, materiais e acessórios necessários e complementares para a correta execução da tarefa.</t>
  </si>
  <si>
    <t>3.2.3.2.1</t>
  </si>
  <si>
    <t>3.2.3.2.1.1</t>
  </si>
  <si>
    <t>3.2.3.2.1.2</t>
  </si>
  <si>
    <t>3.2.3.2.1.3</t>
  </si>
  <si>
    <t>3.2.3.2.2</t>
  </si>
  <si>
    <t>3.2.3.2.2.1</t>
  </si>
  <si>
    <t>3.2.3.2.2.2</t>
  </si>
  <si>
    <t>3.2.3.2.3</t>
  </si>
  <si>
    <t>3.2.3.2.3.1</t>
  </si>
  <si>
    <t>3.2.3.2.3.2</t>
  </si>
  <si>
    <t>DN 63</t>
  </si>
  <si>
    <t>3.2.3.2.3.3</t>
  </si>
  <si>
    <t>3.2.3.2.4</t>
  </si>
  <si>
    <t>3.2.3.2.4.1</t>
  </si>
  <si>
    <t>3.2.3.2.4.2</t>
  </si>
  <si>
    <t>3.2.3.2.4.3</t>
  </si>
  <si>
    <t>3.2.3.2.5</t>
  </si>
  <si>
    <t>3.2.3.2.5.1</t>
  </si>
  <si>
    <t>3.2.3.2.6</t>
  </si>
  <si>
    <t>3.2.3.2.6.1</t>
  </si>
  <si>
    <t>3.2.3.2.6.2</t>
  </si>
  <si>
    <t>3.2.3.2.6.3</t>
  </si>
  <si>
    <t>3.2.3.3</t>
  </si>
  <si>
    <t>3.2.3.3.1</t>
  </si>
  <si>
    <t>3.2.3.3.2</t>
  </si>
  <si>
    <t>3.2.3.4</t>
  </si>
  <si>
    <t>3.2.3.4.1</t>
  </si>
  <si>
    <t>3.2.3.4.2</t>
  </si>
  <si>
    <t>DN 50/50</t>
  </si>
  <si>
    <t>3.2.3.5</t>
  </si>
  <si>
    <t>3.2.3.5.1</t>
  </si>
  <si>
    <t>3.2.3.5.2</t>
  </si>
  <si>
    <t>3.2.3.6</t>
  </si>
  <si>
    <t>3.2.3.7</t>
  </si>
  <si>
    <t>Total de 3.2.3</t>
  </si>
  <si>
    <t>3.2.4</t>
  </si>
  <si>
    <t>3.2.4.1</t>
  </si>
  <si>
    <t>3.2.4.1.1</t>
  </si>
  <si>
    <t>3.2.4.1.2</t>
  </si>
  <si>
    <t>Total de 3.2.4</t>
  </si>
  <si>
    <t>3.2.5</t>
  </si>
  <si>
    <t>3.2.5.1</t>
  </si>
  <si>
    <t>3.2.5.1.1</t>
  </si>
  <si>
    <t>3.2.5.1.1.1</t>
  </si>
  <si>
    <t>3.2.5.1.1.1.1</t>
  </si>
  <si>
    <t>3.2.5.1.1.2</t>
  </si>
  <si>
    <t>3.2.5.1.1.2.1</t>
  </si>
  <si>
    <t>3.2.5.1.1.2.2</t>
  </si>
  <si>
    <t>3.2.5.1.1.2.3</t>
  </si>
  <si>
    <t>3.2.5.1.1.3</t>
  </si>
  <si>
    <t>3.2.5.1.1.3.1</t>
  </si>
  <si>
    <t>3.2.5.1.1.3.2</t>
  </si>
  <si>
    <t>3.2.5.1.2</t>
  </si>
  <si>
    <t>3.2.5.1.2.1</t>
  </si>
  <si>
    <t>3.2.5.1.2.2</t>
  </si>
  <si>
    <t>3.2.5.1.2.3</t>
  </si>
  <si>
    <t>3.2.5.1.2.4</t>
  </si>
  <si>
    <t>3.2.5.1.2.5</t>
  </si>
  <si>
    <t>3.2.5.1.3</t>
  </si>
  <si>
    <t>3.2.5.1.3.1</t>
  </si>
  <si>
    <t>Total de 3.2.5.1</t>
  </si>
  <si>
    <t>Total de 3.2.5</t>
  </si>
  <si>
    <t>3.2.6</t>
  </si>
  <si>
    <t>3.2.6.1</t>
  </si>
  <si>
    <t>3.2.6.1.1</t>
  </si>
  <si>
    <t>3.2.6.2</t>
  </si>
  <si>
    <t>Remoção de troços de tubagem da rede de distribuição existente, em tubo de PVC, incluindo a remoção e reposição do pavimento para o repor nas condições existentes e terraplenagens, quando necessário, manuseamento e transporte para local de descarga licenciado, até 30 km de distância, de todos os materiais remanescentes (por estimativa), remoção de eventuais equipamentos e acessórios existentes no alinhamento das tubagens removidas, tamponamento das tubagens desactivadas não removidas, e todos os trabalhos e materiais necessários e complementares ou a correta execução da tarefa</t>
  </si>
  <si>
    <t>3.2.6.2.1</t>
  </si>
  <si>
    <t>3.2.6.2.2</t>
  </si>
  <si>
    <t>DN 60</t>
  </si>
  <si>
    <t>3.2.6.2.3</t>
  </si>
  <si>
    <t>3.2.6.3</t>
  </si>
  <si>
    <t>Remoção de troços de tubagem da rede de distribuição existente, em ferro galvanizado, incluindo a remoção e reposição do pavimento para o repor nas condições existentes e terraplanagens, quando necessário, manuseamento e transporte para local de descarga licenciado, até 30 km de distância, de todos os materiais remanescentes (por estimativa), remoção de eventuais equipamentos e acessórios existentes no alinhamento das tubagens removidas, tamponamento das tubagens desactivadas não removidas, e todos os trabalhos e materiais necessários e complementares à boa execução da tarefa</t>
  </si>
  <si>
    <t>3.2.6.3.1</t>
  </si>
  <si>
    <t>Total de 3.2.6</t>
  </si>
  <si>
    <t>TOTAL DE 3.2</t>
  </si>
  <si>
    <t>3.3.1</t>
  </si>
  <si>
    <t>3.3.1.1</t>
  </si>
  <si>
    <t>3.3.1.1.1</t>
  </si>
  <si>
    <t>3.3.1.1.1.1</t>
  </si>
  <si>
    <t>3.3.1.1.1.1.1</t>
  </si>
  <si>
    <t>3.3.1.1.1.1.2</t>
  </si>
  <si>
    <t>3.3.1.1.2</t>
  </si>
  <si>
    <t>3.3.1.1.2.1</t>
  </si>
  <si>
    <t>3.3.1.1.2.2</t>
  </si>
  <si>
    <t>3.3.1.1.2.3</t>
  </si>
  <si>
    <t>3.3.1.1.2.4</t>
  </si>
  <si>
    <t>3.3.1.1.2.5</t>
  </si>
  <si>
    <t>3.3.1.1.3</t>
  </si>
  <si>
    <t>3.3.1.1.3.1</t>
  </si>
  <si>
    <t>Total de 3.3.1</t>
  </si>
  <si>
    <t>Total de 3.3</t>
  </si>
  <si>
    <t>4.1.1 | 1500</t>
  </si>
  <si>
    <t>ACOMODAÇÃO DE TRÁFEGO</t>
  </si>
  <si>
    <t>15.03</t>
  </si>
  <si>
    <t>Meios temporários de controlo de tráfego:</t>
  </si>
  <si>
    <t>PS15.03</t>
  </si>
  <si>
    <t>(a) Sinaleiros</t>
  </si>
  <si>
    <t>VG</t>
  </si>
  <si>
    <t>(b) Sinais portáteis de STOP e SIGA (GO)</t>
  </si>
  <si>
    <t xml:space="preserve"> Un</t>
  </si>
  <si>
    <t>(d) Lâmpadas de luz amarela Intermitente</t>
  </si>
  <si>
    <t>(e) Sinais de trânsito, Série R, 1 200 mm de diâmetro</t>
  </si>
  <si>
    <t>(f) Sinais de trânsito, série TW, (900 mm)</t>
  </si>
  <si>
    <t>(g) Sinais de trânsito, séries STW-, DTG-, TGS- e TG (excluindo delineadores e barricadas)</t>
  </si>
  <si>
    <t>m²</t>
  </si>
  <si>
    <t>(h) Delineadores (TW401 150x600mm)</t>
  </si>
  <si>
    <t>(1) Simples</t>
  </si>
  <si>
    <t>(2) Montados costas com costas</t>
  </si>
  <si>
    <t>(i) Combinação de Barreiras móvel/sinal de estrada (1,2 m)</t>
  </si>
  <si>
    <t>(j) Cones de trânsito (750 mm)</t>
  </si>
  <si>
    <t>(k) Guarda-corpos simples fixados a um poste</t>
  </si>
  <si>
    <t>(l) Barreiras móveis</t>
  </si>
  <si>
    <t xml:space="preserve"> m</t>
  </si>
  <si>
    <t>(m) Dispositivos de comunicação bidirecional</t>
  </si>
  <si>
    <t>15.05</t>
  </si>
  <si>
    <t>Aplicação de camada de desgaste em material granular e reparação de
desvios:</t>
  </si>
  <si>
    <t>(a) Desvios temporários</t>
  </si>
  <si>
    <t>15.06</t>
  </si>
  <si>
    <t>Rega dos desvios temporários</t>
  </si>
  <si>
    <t xml:space="preserve"> kl</t>
  </si>
  <si>
    <t>15.07</t>
  </si>
  <si>
    <t>Regularização de desvios e de estradas existentes usadas como desvios, por motoniveladora:</t>
  </si>
  <si>
    <t>B15.14</t>
  </si>
  <si>
    <t>Tiras de fita reflectora auto-adesiva branca ou âmbar com 200 mm x 100 mm</t>
  </si>
  <si>
    <t>B15.15</t>
  </si>
  <si>
    <t>Sinais de aviso para veículos e equipamento de segurança para o pessoal de supervisão</t>
  </si>
  <si>
    <t>(a) Luz âmbar rotativa (potência mínima de 55 W)</t>
  </si>
  <si>
    <t>(b) Sinais de aviso magnéticos (75 mm de altura da letra)</t>
  </si>
  <si>
    <t>(c) Coletes de segurança Dayglo</t>
  </si>
  <si>
    <t>Total de 4.1.1|1500</t>
  </si>
  <si>
    <t>1700</t>
  </si>
  <si>
    <t>DESMATAÇÃO E LIMPEZA</t>
  </si>
  <si>
    <t>17.01</t>
  </si>
  <si>
    <t>Desmatação e limpeza</t>
  </si>
  <si>
    <t xml:space="preserve"> ha</t>
  </si>
  <si>
    <t>B17.02</t>
  </si>
  <si>
    <t>Remoção e limpeza de árvores e cepos de grande porte:</t>
  </si>
  <si>
    <t>Perímetro excedendo 1,0 m e até 2 m inclusive</t>
  </si>
  <si>
    <t>Un.</t>
  </si>
  <si>
    <t>Total de 4.1.2|1700</t>
  </si>
  <si>
    <t>2300</t>
  </si>
  <si>
    <t>LANCIS EM BETÃO, CALEIRAS E VALETAS EM BETÃO, DESCIDAS DE ÁGUA DE SECÇÃO ABERTA EM BETÃO E REVESTIMENTOS EM BETÃO PARA CANAIS ABERTOS</t>
  </si>
  <si>
    <t>23.01</t>
  </si>
  <si>
    <t>Lancil de betão (classe 15/25)</t>
  </si>
  <si>
    <t xml:space="preserve">(a) Tipo fig. 7 SABS </t>
  </si>
  <si>
    <t>Total de 4.1.3|2300</t>
  </si>
  <si>
    <t>2500</t>
  </si>
  <si>
    <t>ENROCAMENTO, ALVENARIA DE PEDRA E PROTECÇÃO CONTRA EROSÃO</t>
  </si>
  <si>
    <t>25.04</t>
  </si>
  <si>
    <t>Protecção em betão e pavimento de blocos:</t>
  </si>
  <si>
    <t>(b) Protecção betonada in situ (classe de betão e espessura da protecção indicadas)</t>
  </si>
  <si>
    <t>(b) Pavimento de blocos (tipo e espessura indicados) metro quadrado</t>
  </si>
  <si>
    <t>25.05</t>
  </si>
  <si>
    <t>Vigas de contenção marginais de betão :</t>
  </si>
  <si>
    <t>(a) Classe 30/19</t>
  </si>
  <si>
    <t>25.06</t>
  </si>
  <si>
    <t>Fornecimento de herbicida e veneno contra formigas:</t>
  </si>
  <si>
    <t>(a) Fornecimento de materiais</t>
  </si>
  <si>
    <t>Soma dos custos de aquisição</t>
  </si>
  <si>
    <t>(b) Custos do Empreiteiro e lucro acrescentado ao
custo de aquisição</t>
  </si>
  <si>
    <t>%</t>
  </si>
  <si>
    <t>25.07</t>
  </si>
  <si>
    <t>Valas de fundação</t>
  </si>
  <si>
    <t>Total de 4.1.4|2500</t>
  </si>
  <si>
    <t>3300</t>
  </si>
  <si>
    <t>Movimento de terras (Terraplenagens)</t>
  </si>
  <si>
    <t>B33.01</t>
  </si>
  <si>
    <t>Escavação e empréstimo para aterro, incluindo transporte até 1 km:</t>
  </si>
  <si>
    <t>(a) Material granular em camada compactada com espessura de 200 mm ou menos:</t>
  </si>
  <si>
    <t>(2) Compactado a 95% da densidade AASHTO modificada (G7)</t>
  </si>
  <si>
    <t xml:space="preserve"> m³</t>
  </si>
  <si>
    <t>(c) Aterro com material rochoso (tal como especificado na Sub-cláusula 3209(c))</t>
  </si>
  <si>
    <t>(e) Camada pioneira</t>
  </si>
  <si>
    <t>B33.04</t>
  </si>
  <si>
    <t>Escavação e transporte a vazadouro, incluindo transporte até 0,5 km. Material obtido de:</t>
  </si>
  <si>
    <t>(a) Escavação em material mole</t>
  </si>
  <si>
    <t>B33.07</t>
  </si>
  <si>
    <t>Remoção de material inadequado (incluindo transporte gratuito até 1,0 km):</t>
  </si>
  <si>
    <t>(a) Em camadas com espessura até 200 mm:</t>
  </si>
  <si>
    <t>33.09</t>
  </si>
  <si>
    <t>Execução de um cordão de material, com motoniveladora</t>
  </si>
  <si>
    <t>33,10</t>
  </si>
  <si>
    <t>Preparação da fundação da estrada e compactação do material:</t>
  </si>
  <si>
    <t>(b) Compactação a 93% da densidade AASHTO modificada</t>
  </si>
  <si>
    <t>33.11</t>
  </si>
  <si>
    <t>Compactação com três passagens de cilindro:</t>
  </si>
  <si>
    <t>(a) Cilindro vibrador</t>
  </si>
  <si>
    <t xml:space="preserve"> m²</t>
  </si>
  <si>
    <t>(c) Cilindro de impacto</t>
  </si>
  <si>
    <t>33.13</t>
  </si>
  <si>
    <t>Acabamento dos taludes de escavação e aterro, áreas dos separadores e dos nós rodoviários:</t>
  </si>
  <si>
    <t>(a) Taludes de escavação</t>
  </si>
  <si>
    <t>(b) Taludes de aterro</t>
  </si>
  <si>
    <t>33/1600</t>
  </si>
  <si>
    <t>1600: REVISÃO</t>
  </si>
  <si>
    <t>33/16,02</t>
  </si>
  <si>
    <t>Revisão de material transportado para além de 1,0 km (revisão ordinária) (extra sobre os pontos 33.01, 33.04)</t>
  </si>
  <si>
    <t xml:space="preserve"> m³ - km</t>
  </si>
  <si>
    <t>Total de 4.1.5|3300</t>
  </si>
  <si>
    <t>CAMADAS DE PAVIMENTO EM MATERIAL GRANULAR</t>
  </si>
  <si>
    <t>B34.01</t>
  </si>
  <si>
    <t>Camadas de pavimento construídas com material granular proveniente de escavações ou empréstimos, incluindo transporte até 1.0 km:</t>
  </si>
  <si>
    <t>(a) Leito do pavimento / Camada seleccionada em material granular compactada a:</t>
  </si>
  <si>
    <t>(c) Sub-base em material granular (material granular não estabilizado) compactado a:</t>
  </si>
  <si>
    <t>(ii) 97% da densidade AASHTO modificada (especificar espessura da camada compactada)</t>
  </si>
  <si>
    <t>(d) Sub-base em material granular (material estabilizado quimicamente) compactadoa:</t>
  </si>
  <si>
    <t>(iii)97% da densidade AASHTO modificada (especificar a espessura da camada compactada))</t>
  </si>
  <si>
    <t>Total de 4.1.6|3400</t>
  </si>
  <si>
    <t>34/1600</t>
  </si>
  <si>
    <t>34/16,02</t>
  </si>
  <si>
    <t>Revisão de material transportado para além de 1,0 km (revisão ordinária) (extra sobre os pontos 34,01)</t>
  </si>
  <si>
    <t>Total de 4.1.7|34/1600</t>
  </si>
  <si>
    <t>54</t>
  </si>
  <si>
    <t>SINALIZAÇÕES</t>
  </si>
  <si>
    <t>54.01</t>
  </si>
  <si>
    <t>Painéis de sinalização rodoviária com fundo pintado ou colorido. Símbolos, letras e orlas em material retro-reflector da Classe 1, quando o painel é construído com:</t>
  </si>
  <si>
    <t>(c) Chapa de aço galvanizado pré-pintado (chromadek 1,6 mm de espessura ou equivalente aprovado):</t>
  </si>
  <si>
    <t>(1) Área não superior a 2 m²</t>
  </si>
  <si>
    <t>(2) Área superior a 2 m² mas não superior a 10 m²</t>
  </si>
  <si>
    <t>(3) Superfície superior a 10 m²</t>
  </si>
  <si>
    <t>54.02</t>
  </si>
  <si>
    <t>Extras além do Item 54.01 pelo uso de:</t>
  </si>
  <si>
    <t>(a) Fundo de material retro-reflector da:</t>
  </si>
  <si>
    <t>(1)Material de engenharia</t>
  </si>
  <si>
    <t>(b) Letras, símbolos e orlas de material retro-reflector de:</t>
  </si>
  <si>
    <t>(1) Grau de alta intensidade</t>
  </si>
  <si>
    <t>54.03</t>
  </si>
  <si>
    <t>Suportes de sinais rodoviários :</t>
  </si>
  <si>
    <t>(b) Tubos de aço</t>
  </si>
  <si>
    <t xml:space="preserve"> t</t>
  </si>
  <si>
    <t>54.04</t>
  </si>
  <si>
    <t>Escavação e enchimento para suportes de sinais rodoviários</t>
  </si>
  <si>
    <t>54.05</t>
  </si>
  <si>
    <t>Suplemento ao ponto 54.04 para o aterro em solo tratado com cimento</t>
  </si>
  <si>
    <t>Total de 4.1.8|5400</t>
  </si>
  <si>
    <t>5500</t>
  </si>
  <si>
    <t>MARCAS RODOVIÁRIAS</t>
  </si>
  <si>
    <t>55.01</t>
  </si>
  <si>
    <t>Pintura de marcas rodoviárias:</t>
  </si>
  <si>
    <t>(a) Linhas brancas (descontínuas ou não)</t>
  </si>
  <si>
    <t>(1) 100 mm de largura</t>
  </si>
  <si>
    <t xml:space="preserve"> km</t>
  </si>
  <si>
    <t>(b) Linhas amarelas (descontínuas ou não)</t>
  </si>
  <si>
    <t>(d) Letras e símbolos brancos</t>
  </si>
  <si>
    <t>(e) Letras e símbolos amarelos</t>
  </si>
  <si>
    <t>(f) Linhas transversais, ilha pintada e marcações do leito do para-raios (qualquer cor)</t>
  </si>
  <si>
    <t>55.02</t>
  </si>
  <si>
    <t>Pintura de marcas rodoviárias rectroreflectoras:</t>
  </si>
  <si>
    <t>(2) 150 mm de largura</t>
  </si>
  <si>
    <t>55.04</t>
  </si>
  <si>
    <t>Variações na taxa de aplicação:</t>
  </si>
  <si>
    <t>(a) Tinta branca</t>
  </si>
  <si>
    <t xml:space="preserve"> litro</t>
  </si>
  <si>
    <t>(b) Tinta amarela</t>
  </si>
  <si>
    <t>(c) Contas retrorreflectoras</t>
  </si>
  <si>
    <t>kg</t>
  </si>
  <si>
    <t>55.05</t>
  </si>
  <si>
    <t>Marcadores de estrada. Qualquer cor</t>
  </si>
  <si>
    <t>(a) Avery Denison tipo 80 bidirecional com cavilha ou equivalente.</t>
  </si>
  <si>
    <t>55.06</t>
  </si>
  <si>
    <t>Traçado e pré-marcação das linhas (com exceção das marcações das ilhas de tráfego, letras e símbolos)</t>
  </si>
  <si>
    <t>Total de 4.1.9|5500</t>
  </si>
  <si>
    <t>57</t>
  </si>
  <si>
    <t>PAISAGISMO E ARRELVAMENTO</t>
  </si>
  <si>
    <t>57.04</t>
  </si>
  <si>
    <t>Colocação de relva:</t>
  </si>
  <si>
    <t>(b) Plantio de pés de relva</t>
  </si>
  <si>
    <t>(2) Relva do campo</t>
  </si>
  <si>
    <t>57.05</t>
  </si>
  <si>
    <t>rega da relva quando esta se encontra estabelecida, apenas por meio de uma cobertura vegetal</t>
  </si>
  <si>
    <t>Total de 4.1.10|5700</t>
  </si>
  <si>
    <t>ACABAMENTOS DA ESTRADA E DA RESERVA DA ESTRADA E
TRATAMENTO DE ESTRADAS VELHAS</t>
  </si>
  <si>
    <t>58.01</t>
  </si>
  <si>
    <t>Acabamento da estrada e da reserva da estrada:</t>
  </si>
  <si>
    <t>(b) Estrada de faixa de rodagem simples</t>
  </si>
  <si>
    <t>Total de 4.1.11|5800</t>
  </si>
  <si>
    <t>71</t>
  </si>
  <si>
    <t>CONTROLO DOS MATERIAIS E DA MÃO-DE-OBRA</t>
  </si>
  <si>
    <t>71.02</t>
  </si>
  <si>
    <t>Outros ensaios especiais solicitados pelo engenheiro</t>
  </si>
  <si>
    <t>(a) Custo dos ensaios</t>
  </si>
  <si>
    <t>total do custo primário</t>
  </si>
  <si>
    <t>(b) Taxa sobre o custo primário</t>
  </si>
  <si>
    <t>Total de 4.1.12|7100</t>
  </si>
  <si>
    <t>81</t>
  </si>
  <si>
    <t>PROTECÇÃO DE SERVIÇOS PÚBLICOS</t>
  </si>
  <si>
    <t>81.01</t>
  </si>
  <si>
    <t>(a) Relocalização, proteção e modificação de serviços públicos existentes, incluindo cabos de fibra ótica</t>
  </si>
  <si>
    <t>Provisão</t>
  </si>
  <si>
    <t>(a) Custos de manuseamento para o ponto 81.01 (a) acima.</t>
  </si>
  <si>
    <t>Total de 4.1.13|8100</t>
  </si>
  <si>
    <t>TOTAL DE 4.1</t>
  </si>
  <si>
    <t>Observações
Todos os trabalhos descritos neste Mapa de Quantidades deverão ser executados de acordo com os Desenhos e Especificações que fazem parte deste Projeto de Execução, incluindo todos os trabalhos, materiais e acessórios necessários e complementares para a correta execução das tarefas.</t>
  </si>
  <si>
    <t>4.2.1 | 1500</t>
  </si>
  <si>
    <t>Total de 4.2.1|1500</t>
  </si>
  <si>
    <t>Total de 4.2.2|1700</t>
  </si>
  <si>
    <t>Total de 4.2.3|2300</t>
  </si>
  <si>
    <t>(a) Pavimento de blocos  35MPa, (80 mm de espessura)</t>
  </si>
  <si>
    <t>(b) Custos do Empreiteiro e lucro acrescentado ao custo de aquisição</t>
  </si>
  <si>
    <t>Total de 4.2.4|2500</t>
  </si>
  <si>
    <t>Total de 4.2.5|3300</t>
  </si>
  <si>
    <t>34</t>
  </si>
  <si>
    <t>Total de 4.2.6|3400</t>
  </si>
  <si>
    <t>Total de 4.2.7|34/1600</t>
  </si>
  <si>
    <t>SINALIZAÇÃO RODOVIÁRIA</t>
  </si>
  <si>
    <t>Suplemento ao ponto 54.01 para utilização:</t>
  </si>
  <si>
    <t>(a) Fundo de material retrorreflector de:</t>
  </si>
  <si>
    <t>(b) Letras, símbolos, números, setas, emblemas e bordos de material retrorreflector:</t>
  </si>
  <si>
    <t>Total de 4.2.8|5400</t>
  </si>
  <si>
    <t>Total de 4.2.9|5500</t>
  </si>
  <si>
    <t>Total de 4.2.10|5700</t>
  </si>
  <si>
    <t>58</t>
  </si>
  <si>
    <t>(b) Estrada de faixa de rodagem única</t>
  </si>
  <si>
    <t>Total de 4.2.11|5800</t>
  </si>
  <si>
    <t>Total de 4.2.12|7100</t>
  </si>
  <si>
    <t>Total de 4.2.13|8100</t>
  </si>
  <si>
    <t>TOTAL DE 4,2</t>
  </si>
  <si>
    <t>5.1.1</t>
  </si>
  <si>
    <t>ILUMINAÇÃO SOLAR CHAMANCULO A (Rua 2253) (*)</t>
  </si>
  <si>
    <t>5.1.1.1</t>
  </si>
  <si>
    <t>Fornecimento, conjunto de armadura (ISL-80-93-825) 80W SOLAR
SOLAR DE 80W C/W 93W PV, painel 12.8V/65AH BATT. &amp; PI, com todos os
todos os acessórios, fixações e ligações necessárias, de acordo com os
desenhos que compõem o projeto. (*)</t>
  </si>
  <si>
    <t>5.1.1.1.1</t>
  </si>
  <si>
    <t>Fornecimento, montagem de poste de aço galvanizado de 7,55 metros
para enterrar no maciço do poste com uma profundidade de 1,65m e
todos os acessórios, fixações e ligações necessárias, de acordo com as
peças desenhadas que compõem o projeto. (*)</t>
  </si>
  <si>
    <t>5.1.1.1.1.1</t>
  </si>
  <si>
    <t>Construção em betão maciço c25/30 c/1.654 x 1,0 x 1,0,
incluindo escavação, escoramento de aterro, cofragem de acordo com as
peças desenhadas. (*)</t>
  </si>
  <si>
    <t>TOTAL DE 5.1.1</t>
  </si>
  <si>
    <t>5.1.2</t>
  </si>
  <si>
    <t>ILUMINAÇÃO SOLAR  CHAMANCULO A (Rua Estácio Dias)</t>
  </si>
  <si>
    <t>5.1.2.1</t>
  </si>
  <si>
    <t xml:space="preserve">Fornecimento, conjunto de armadura (ISL-80-93-825) 80W SOLAR
SOLAR DE 80W C/W 93W PV, painel 12.8V/65AH BATT. &amp; PI, com todos os
todos os acessórios, fixações e ligações necessárias, de acordo com os
desenhos que compõem o projeto. </t>
  </si>
  <si>
    <t>5.1.2.1.1</t>
  </si>
  <si>
    <t>Fornecimento, montagem de poste de aço galvanizado de 7,55 metros
para enterrar no maciço do poste com uma profundidade de 1,65m e
todos os acessórios, fixações e ligações necessárias, de acordo com as
peças desenhadas que compõem o projeto.</t>
  </si>
  <si>
    <t>5.1.2.1.1.1</t>
  </si>
  <si>
    <t>Construção em betão maciço c25/30 c/1.654 x 1,0 x 1,0,
incluindo escavação, escoramento de aterro, cofragem de acordo com as
peças projectadas.</t>
  </si>
  <si>
    <t>TOTAL DE 5.1.2</t>
  </si>
  <si>
    <t>5.1.3</t>
  </si>
  <si>
    <t>ILUMINAÇÃO SOLAR BAIRRO DE CHAMANCULO A (Rua 2333)</t>
  </si>
  <si>
    <t>5.1.3.1</t>
  </si>
  <si>
    <t>5.1.3.1.1</t>
  </si>
  <si>
    <t>5.1.3.1.1.1</t>
  </si>
  <si>
    <t>Total de 5.1.3</t>
  </si>
  <si>
    <t>TOTAL DE 5.1</t>
  </si>
  <si>
    <t>(*) A Rua 2253 será iluminada por postes da rede eléctrica EDM contratada no âmbito Projetos Quick Wins</t>
  </si>
  <si>
    <t>5.2.1</t>
  </si>
  <si>
    <t>ILUMINAÇÃO SOLAR CHAMANCULO B - RUA UNIÃO FABRIL MOÇAMBICANA (U.F.A)</t>
  </si>
  <si>
    <t>5.2.1.1</t>
  </si>
  <si>
    <t>Fornecimento, conjunto de armadura (ISL-80-93-825) 80W SOLAR
SOLAR DE 80W C/W 93W PV, painel 12.8V/65AH BATT. &amp; PI, com todos os
todos os acessórios, fixações e ligações necessárias, de acordo com os
desenhos que compõem o projeto.</t>
  </si>
  <si>
    <t>5.2.1.1.1</t>
  </si>
  <si>
    <t>Fornecimento, montagem de poste de aço galvanizado de 7,55 metros
para enterrar no maciço do poste com uma profundidade de 1,65m e
todos os acessórios, fixações e ligações necessárias de acordo com as
peças desenhadas que compõem o projeto.</t>
  </si>
  <si>
    <t>5.2.1.1.1.1</t>
  </si>
  <si>
    <t>TOTAL DE 5.2</t>
  </si>
  <si>
    <t xml:space="preserve">RECOLHA DE RESÍDUOS SÓLIDOS </t>
  </si>
  <si>
    <t>6.1.1</t>
  </si>
  <si>
    <t>Rua 2253</t>
  </si>
  <si>
    <t>6.1.1.1</t>
  </si>
  <si>
    <t>Fornecimento e montagem de papeleiras (705x425x1170mm) com 50 litros, com boca pequena e cor cinzaenta, fabricados em PEAD, resistentes ao calor, aos raios UV e aos produtos químicos, fáceis de transportar e instalar em postes, pilares e paredes; fechadura com chave triangular</t>
  </si>
  <si>
    <t>TOTAL DE 6.1.1</t>
  </si>
  <si>
    <t>6.1.2</t>
  </si>
  <si>
    <t>Rua Estácio Dias</t>
  </si>
  <si>
    <t>6.1.2.1</t>
  </si>
  <si>
    <t>Fornecimento e montagem de papeleiras (705x425x1170mm) com 50 litros, com boca pequena e cor cinzenta, fabricados em PEAD, resistentes ao calor, aos raios UV e aos produtos químicos, fáceis de transportar e instalar em postes, pilares e paredes; fechadura com chave triangular</t>
  </si>
  <si>
    <t>TOTAL DE 6.1.2</t>
  </si>
  <si>
    <t>6.1.3</t>
  </si>
  <si>
    <t>Rua 2333</t>
  </si>
  <si>
    <t>6.1.3.1</t>
  </si>
  <si>
    <t>TOTAL DE 6.1.3</t>
  </si>
  <si>
    <t>TOTAL DE 6.1</t>
  </si>
  <si>
    <t>6.2.1</t>
  </si>
  <si>
    <t xml:space="preserve"> Chamanculo B - Rua União Fabril Moçambicana (U.F.A)</t>
  </si>
  <si>
    <t>6.2.1.1</t>
  </si>
  <si>
    <t>TOTAL DE 6.2</t>
  </si>
  <si>
    <t>6.3.1</t>
  </si>
  <si>
    <t>6.3.1.1</t>
  </si>
  <si>
    <t>6.3.1.2</t>
  </si>
  <si>
    <t>6.3.1.3</t>
  </si>
  <si>
    <t>6.3.2</t>
  </si>
  <si>
    <t>Estrutura em betão</t>
  </si>
  <si>
    <t>6.3.2.1</t>
  </si>
  <si>
    <t>Enrocamento de brita sob maciço, incluindo todos os trabalhos necessários e complementares</t>
  </si>
  <si>
    <t>6.3.2.2</t>
  </si>
  <si>
    <t>Maciço de betão armado (betão classe C25/30 XC2, segundo a NP EN206 1:2007 e malha de aço soldada AQ30), ≥ 0,15 m de espessura, incluindo camada de regularização de 0,05 m, filme de separação em polietileno, formação de talude i=1% e todos os trabalhos necessários e complementares</t>
  </si>
  <si>
    <t>6.3.2.3</t>
  </si>
  <si>
    <t>6.3.2.4</t>
  </si>
  <si>
    <t>Betão armado classe de resistência C30/37 e classe de exposição XA2-XC4, de acordo com a NP EN206 1:2007, com armadura de aço classe A400 NR em barras e/ou malha, incluindo cofragem, escoramento, descofragem, bombagem, vibração mecânica, juntas de trabalho e betonagem sempre que necessário e execução de negativos e armaduras, na execução de sapatas de muros</t>
  </si>
  <si>
    <t>6.3.3</t>
  </si>
  <si>
    <t>Parede de alvenaria</t>
  </si>
  <si>
    <t>6.3.3.1</t>
  </si>
  <si>
    <t>Fornecimento e assentamento de parede exterior simples em alvenaria de blocos de betão com 20cm de espessura, assente com argamassa de cimento na proporção 1:6, incluindo execução de vãos e respectivos lintéis, aplicação de peças de revestimento com dimensões adequadas ao preenchimento dos restantes espaços e todos os trabalhos necessários e complementares, numa parede acabada com 0,25m de espessura</t>
  </si>
  <si>
    <t>6.3.3.2</t>
  </si>
  <si>
    <t>Fornecimento e colocação de placa de poliestireno expandido (EPS) com 20mm de espessura, preenchendo a junta com a parede existente, incluindo selagem com mástique exterior e todos os trabalhos necessários e complementares</t>
  </si>
  <si>
    <t>6.3.4</t>
  </si>
  <si>
    <t>Acabamentos</t>
  </si>
  <si>
    <t>6.3.4.1</t>
  </si>
  <si>
    <t>Pintura, reboco e estucagem com argamassa hidrofugada de cimento e areia na proporção 1:4, com 3 cm de espessura, incluindo a execução de alhetas, remates e molduras e todos os trabalhos necessários e complementares</t>
  </si>
  <si>
    <t>6.3.4.2</t>
  </si>
  <si>
    <t>Fornecimento e assentamento de ladrilhos cerâmicos de refugo, com várias cores, padrões e tamanhos, incluindo camadas de base e de assentamento, acabamentos, tratamento de juntas e todos os trabalhos necessários e complementares</t>
  </si>
  <si>
    <t>6.3.4.3</t>
  </si>
  <si>
    <t>Tinta acrílica de proteção contra a carbonatação, à base de resinas acrílicas em dispersão aquosa com acabamento mate, cor branca RAL 9010, incluindo preparação e regularização da superfície e todos os trabalhos necessários e complementares, de acordo com o mapa de acabamentos</t>
  </si>
  <si>
    <t>6.3.5</t>
  </si>
  <si>
    <t>6.3.5.1</t>
  </si>
  <si>
    <t>Fornecimento e instalação de grelhas de drenagem para remoção de águas da plataforma impedindo a passagem de lixo para a vala de drenagem, compostas por varões de aço embutidos na parede, incluindo todos os materiais e trabalhos necessários e complementares</t>
  </si>
  <si>
    <t>6.3.5.2</t>
  </si>
  <si>
    <t>Fornecimento e instalação de pneus usados de várias dimensões e espessuras, pintados com tinta epoxy de várias cores, colocados em negativo no muro de alvenaria, incluindo todos os materiais e trabalhos necessários e complementares</t>
  </si>
  <si>
    <t>6.3.5.3</t>
  </si>
  <si>
    <t>Fornecimento e instalação de lancil de segurança em betão pré-fabricado 35x35cm, incluindo argamassa de assentamento, acabamentos, tratamento de juntas e todos os trabalhos necessários e complementares</t>
  </si>
  <si>
    <t>6.3.5.4</t>
  </si>
  <si>
    <t>Fornecimento e instalação de uma caleiras formada por meia manilha pré-fabricada de betão Ø200, sobre uma camada de betão de recobrimento, incluindo todos os trabalhos necessários e complementares</t>
  </si>
  <si>
    <t>TOTAL DE 6.3</t>
  </si>
  <si>
    <t>VERBAS PROVISÓRIAS (O VALOR MÁXIMO ACUMULADO DESTES ITENS NÃO PODE EXCEDER 10% DO VALOR DA EMPREITADA)</t>
  </si>
  <si>
    <r>
      <t>Observações</t>
    </r>
    <r>
      <rPr>
        <i/>
        <sz val="9"/>
        <rFont val="Arial"/>
        <family val="2"/>
      </rPr>
      <t>Todas as reivindicações de soma provisória serão pagas na totalidade conforme especificado no Contrato. O Engenheiro dará instruções para a aquisição desses artigos a um fornecedor nomeado. O montante a pagar ao Empreiteiro indicará % de despesas gerais e de lucro.                                                              
Os montantes serão utilizados de acordo com as instruções do Engenheiro e deduzidos na totalidade se não forem necessários.</t>
    </r>
  </si>
  <si>
    <t>IMPREVISTOS AO LONGO DA OBRA ( O VALOR MÁXIMO ACUMULADO DESTES ITENS NÃO PODE EXCEDER 6% DO VALOR DA EMPREITADA)</t>
  </si>
  <si>
    <t>7.1.1</t>
  </si>
  <si>
    <t>Contingências ao longo da obra que resultem em trabalhos adicionais não previstos no projeto e/ou na adoção de soluções variantes com custos suplementares à empreitada, as quais carecem da elaboração de Relatório Técnico justificativo por parte do empreiteiro e da aprovação pela Fiscalização, como condição para o respetivo pagamento.</t>
  </si>
  <si>
    <t>7.1.2</t>
  </si>
  <si>
    <t>dia</t>
  </si>
  <si>
    <t>TOTAL DE 7.1</t>
  </si>
  <si>
    <t>CUSTO DE AQUISIÇÃO DE EQUIPAMENTO DE SAÚDE E SEGURANÇA PARA O PESSOAL DO EMPREGADOR E VISITANTES ( O VALOR MÁXIMO ACUMULADO DESTES ITENS NÃO PODE EXCEDER 1% DO VALOR DA EMPREITADA)</t>
  </si>
  <si>
    <t>7.2.1</t>
  </si>
  <si>
    <t>Custo de aquisição de equipamento de saúde e segurança para o pessoal do empregador e visitantes, incluindo capacete de proteção, luvas de proteção contra riscos mecânicos e físicos, botas de proteção contra riscos mecânicos e físicos, respeitando as normas aplicáveis.</t>
  </si>
  <si>
    <t>TOTAL DE 7.2</t>
  </si>
  <si>
    <t>PREVER UM MONTANTE PROVISÓRIO PARA DIVERSOS ( O VALOR MÁXIMO ACUMULADO DESTES ITENS NÃO PODE EXCEDER 3% DO VALOR DA EMPREITADA)</t>
  </si>
  <si>
    <t>7.3.1</t>
  </si>
  <si>
    <t>Preparação e emissão de avisos públicos para interrupções de fornecimento de água, eletricidade ou estradas.</t>
  </si>
  <si>
    <t>7.3.2</t>
  </si>
  <si>
    <t>Preparação das cerimónias de lançamento do Projeto ao Público e de conclusão das obras (inaugurações).</t>
  </si>
  <si>
    <t>TOTAL DE 7.3</t>
  </si>
  <si>
    <t>QUALIDADE, COMUNICAÇÃO, COMUNIDADE, SAÚDE, SEGURANÇA E AMBIENTE</t>
  </si>
  <si>
    <t>Elaboracao e implementacao do Plano de Gestão Ambiental e social do Empreiteiros - Monitoramento de poeiras e emissões; mitigação com aspersão de água e cobertura de cargas; Medição de ruído; definição de horários e uso de equipamentos silenciosos; Gestão de resíduos: separação, transporte e destino final licenciado; Educação ambiental: capacitações e campanhas de sensibilização; Procedimentos para achados fortuitos; Montagem e gestão ambiental do estaleiro.</t>
  </si>
  <si>
    <t>Implementacao do Plano de Saúde e Segurança Ocupacional (PGSSO)- Avaliação de riscos, fornecimento e uso de EPIs, sinalização e formações em segurança. tendo em conta os equipamentos e a metodologia de construção a utilizar em obra, para que o Dono de Obra autorize a abertura do estaleiro e Preparação e realização de acções de sensibilização e consciencialização, para a sensibilização para a saúde e segurança no trabalho</t>
  </si>
  <si>
    <t>Implementacao do Plano de Proteção aos trabalahdores e  Comunidade - Realização de campanhas de sensibilização para a promoção da saúde dos trabalhadores e da sociedade em geral, com particular destaque para o VIH/SIDA e as DST, incentivar a utilização de equipamentos de proteção adequados e boas práticas sanitárias de acordo com o Plano para o VIH e legislação aplicável, durante a execução do contrato.- Plano de resposta a emergências (incêndios, acidentes, derrames).</t>
  </si>
  <si>
    <t>Promoção de mão de obra local; mitigação de impactos sobre  e Condições de trabalho formais, códigos de conduta, Assistência médica aos trabalhadores infectados com VIH/SIDA, incluindo o fornecimento de medicação de acordo com o disposto na legislação aplicável, durante a execução da empreitada.</t>
  </si>
  <si>
    <t>Implementacao do Programa de Comunicação e Divulgação - Cartazes, folhetos, anuncio sobre inicio de actividades e interrupcao de vias reuniões com comunidades. Sensibilização em saúde, segurança e prevenção de VIH/SIDA, Implementação do Mecanismo de Reclamação (MDR).</t>
  </si>
  <si>
    <t>Implementacao do  Plano de Segurança Rodoviária e Tráfego compreende instalação de sinalização temporária de obras, incluindo placas de advertência e orientação em todos os acessos e zonas de intervenção; colocação de barreiras físicas de proteção onde necessário para separar áreas de tráfego e frentes de trabalho; implementação de pontos de controlo de velocidade com lombas temporárias e/ou sinalização vertical com limites visíveis; contratação e presença diária de sinaleiros treinados para coordenar o fluxo de veículos e garantir a travessia segura de peões nas áreas críticas; manutenção periódica da sinalização e reposição imediata de equipamentos danificados</t>
  </si>
  <si>
    <t>Remocao das Placas de Obra apos a conclusao da obra.</t>
  </si>
  <si>
    <t>1.3.2</t>
  </si>
  <si>
    <t>Fornecimento e instalação de placa de obra conforme desenhos fornecidos. A localização exata será indicada pelo Fiscal da Obra após aprovação pelo Dono da Obra.</t>
  </si>
  <si>
    <t>Sempre que, de forma justificada e fundamentada, seja necessário interromper os trabalhos da obra, de forma geral, por motivos não previsíveis na fase de projeto ou de planeamento, não imputáveis ao empreiteiro, e quando não seja possível relocalizar as frentes de trabalho para outra zona da obra incluída no mesmo contrato, o empreiteiro terá direito ao pagamento do custo unitário máximo por dia de trabalho interrompido, desde que tal situação seja fundamentado e formalizado por Relatório Técnico justificativo e aprovado pela Fiscalização. Este direito exclui situações cobertas por seguros, por outras cláusulas de salvaguarda do contrato ou por eventos de força maior.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</si>
</sst>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_-;\-* #,##0.00\ _€_-;_-* &quot;-&quot;??\ _€_-;_-@_-"/>
    <numFmt numFmtId="165" formatCode="0.0"/>
    <numFmt numFmtId="166" formatCode="#,##0.00[$€];[Red]\-#,##0.00[$€]"/>
    <numFmt numFmtId="167" formatCode="#,##0.0"/>
    <numFmt numFmtId="168" formatCode="#,##0.000000"/>
  </numFmts>
  <fonts count="36" x14ac:knownFonts="1">
    <font>
      <sz val="10"/>
      <name val="Arial"/>
    </font>
    <font>
      <sz val="11"/>
      <color theme="1"/>
      <name val="Calibri"/>
      <family val="2"/>
      <scheme val="minor"/>
    </font>
    <font>
      <sz val="10"/>
      <color indexed="8"/>
      <name val="Arial"/>
      <family val="2"/>
    </font>
    <font>
      <sz val="10"/>
      <name val="Arial"/>
      <family val="2"/>
    </font>
    <font>
      <sz val="10"/>
      <name val="Symbol"/>
      <family val="1"/>
      <charset val="2"/>
    </font>
    <font>
      <b/>
      <sz val="10"/>
      <name val="Arial"/>
      <family val="2"/>
    </font>
    <font>
      <sz val="10"/>
      <name val="MS Sans Serif"/>
      <family val="2"/>
    </font>
    <font>
      <sz val="11"/>
      <name val="Arial"/>
      <family val="2"/>
    </font>
    <font>
      <sz val="10"/>
      <name val="Times New Roman"/>
      <family val="1"/>
    </font>
    <font>
      <sz val="10"/>
      <name val="Arial"/>
      <family val="2"/>
    </font>
    <font>
      <sz val="10"/>
      <color indexed="55"/>
      <name val="Arial"/>
      <family val="2"/>
    </font>
    <font>
      <b/>
      <sz val="10"/>
      <color indexed="55"/>
      <name val="Arial"/>
      <family val="2"/>
    </font>
    <font>
      <vertAlign val="superscript"/>
      <sz val="10"/>
      <name val="Arial"/>
      <family val="2"/>
    </font>
    <font>
      <b/>
      <sz val="10"/>
      <color indexed="52"/>
      <name val="Arial"/>
      <family val="2"/>
    </font>
    <font>
      <sz val="10"/>
      <color indexed="20"/>
      <name val="Arial"/>
      <family val="2"/>
    </font>
    <font>
      <sz val="10"/>
      <color indexed="60"/>
      <name val="Arial"/>
      <family val="2"/>
    </font>
    <font>
      <b/>
      <sz val="10"/>
      <color indexed="63"/>
      <name val="Arial"/>
      <family val="2"/>
    </font>
    <font>
      <i/>
      <sz val="10"/>
      <color indexed="23"/>
      <name val="Arial"/>
      <family val="2"/>
    </font>
    <font>
      <b/>
      <sz val="18"/>
      <color indexed="62"/>
      <name val="Cambria"/>
      <family val="2"/>
    </font>
    <font>
      <b/>
      <i/>
      <sz val="9"/>
      <name val="Arial"/>
      <family val="2"/>
    </font>
    <font>
      <i/>
      <sz val="9"/>
      <name val="Arial"/>
      <family val="2"/>
    </font>
    <font>
      <b/>
      <i/>
      <sz val="11"/>
      <name val="Arial"/>
      <family val="2"/>
    </font>
    <font>
      <b/>
      <sz val="11"/>
      <name val="Arial"/>
      <family val="2"/>
    </font>
    <font>
      <b/>
      <sz val="12"/>
      <name val="Lato Medium"/>
      <family val="2"/>
    </font>
    <font>
      <sz val="10"/>
      <name val="Calibri"/>
      <family val="2"/>
    </font>
    <font>
      <sz val="11"/>
      <color theme="1"/>
      <name val="Calibri"/>
      <family val="2"/>
      <scheme val="minor"/>
    </font>
    <font>
      <b/>
      <sz val="11"/>
      <color theme="0"/>
      <name val="Arial"/>
      <family val="2"/>
    </font>
    <font>
      <b/>
      <sz val="10"/>
      <color theme="0"/>
      <name val="Arial"/>
      <family val="2"/>
    </font>
    <font>
      <b/>
      <sz val="10"/>
      <color rgb="FFC00000"/>
      <name val="Arial"/>
      <family val="2"/>
    </font>
    <font>
      <sz val="10"/>
      <color rgb="FFC00000"/>
      <name val="Arial"/>
      <family val="2"/>
    </font>
    <font>
      <b/>
      <sz val="11"/>
      <color rgb="FFC00000"/>
      <name val="Arial"/>
      <family val="2"/>
    </font>
    <font>
      <b/>
      <sz val="10"/>
      <color rgb="FFFF0000"/>
      <name val="Arial"/>
      <family val="2"/>
    </font>
    <font>
      <sz val="10"/>
      <color rgb="FFFF0000"/>
      <name val="Arial"/>
      <family val="2"/>
    </font>
    <font>
      <sz val="10"/>
      <color theme="1"/>
      <name val="Arial"/>
      <family val="2"/>
    </font>
    <font>
      <b/>
      <sz val="10"/>
      <color rgb="FFFF0000"/>
      <name val="Times New Roman"/>
      <family val="1"/>
    </font>
    <font>
      <sz val="8"/>
      <name val="Arial"/>
      <family val="2"/>
    </font>
  </fonts>
  <fills count="20">
    <fill>
      <patternFill patternType="none"/>
    </fill>
    <fill>
      <patternFill patternType="gray125"/>
    </fill>
    <fill>
      <patternFill patternType="solid">
        <fgColor indexed="22"/>
      </patternFill>
    </fill>
    <fill>
      <patternFill patternType="solid">
        <fgColor indexed="9"/>
      </patternFill>
    </fill>
    <fill>
      <patternFill patternType="solid">
        <fgColor indexed="55"/>
      </patternFill>
    </fill>
    <fill>
      <patternFill patternType="solid">
        <fgColor indexed="47"/>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43"/>
      </patternFill>
    </fill>
    <fill>
      <patternFill patternType="solid">
        <fgColor indexed="50"/>
        <bgColor indexed="64"/>
      </patternFill>
    </fill>
    <fill>
      <patternFill patternType="solid">
        <fgColor rgb="FF055570"/>
        <bgColor indexed="64"/>
      </patternFill>
    </fill>
    <fill>
      <patternFill patternType="solid">
        <fgColor rgb="FF73C59C"/>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D9D9D9"/>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8"/>
      </left>
      <right style="thin">
        <color indexed="64"/>
      </right>
      <top style="thin">
        <color indexed="64"/>
      </top>
      <bottom style="thin">
        <color indexed="64"/>
      </bottom>
      <diagonal/>
    </border>
    <border>
      <left/>
      <right style="medium">
        <color indexed="64"/>
      </right>
      <top/>
      <bottom/>
      <diagonal/>
    </border>
  </borders>
  <cellStyleXfs count="80">
    <xf numFmtId="0" fontId="0" fillId="0" borderId="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6" borderId="0" applyNumberFormat="0" applyBorder="0" applyAlignment="0" applyProtection="0"/>
    <xf numFmtId="0" fontId="10" fillId="6" borderId="0" applyNumberFormat="0" applyBorder="0" applyAlignment="0" applyProtection="0"/>
    <xf numFmtId="0" fontId="10" fillId="10" borderId="0" applyNumberFormat="0" applyBorder="0" applyAlignment="0" applyProtection="0"/>
    <xf numFmtId="0" fontId="10" fillId="1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3" fillId="4" borderId="1" applyNumberFormat="0" applyAlignment="0" applyProtection="0"/>
    <xf numFmtId="0" fontId="13" fillId="4" borderId="1" applyNumberFormat="0" applyAlignment="0" applyProtection="0"/>
    <xf numFmtId="0" fontId="11" fillId="4" borderId="2" applyNumberFormat="0" applyAlignment="0" applyProtection="0"/>
    <xf numFmtId="0" fontId="11" fillId="4" borderId="2" applyNumberFormat="0" applyAlignment="0" applyProtection="0"/>
    <xf numFmtId="166" fontId="6"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5" fillId="12" borderId="0" applyNumberFormat="0" applyBorder="0" applyAlignment="0" applyProtection="0"/>
    <xf numFmtId="0" fontId="15" fillId="1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25" fillId="0" borderId="0"/>
    <xf numFmtId="0" fontId="16" fillId="4" borderId="3" applyNumberFormat="0" applyAlignment="0" applyProtection="0"/>
    <xf numFmtId="0" fontId="16" fillId="4" borderId="3"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9" fillId="0" borderId="0" applyFont="0" applyFill="0" applyBorder="0" applyAlignment="0" applyProtection="0"/>
    <xf numFmtId="9" fontId="3" fillId="0" borderId="0" applyFont="0" applyFill="0" applyBorder="0" applyAlignment="0" applyProtection="0"/>
    <xf numFmtId="0" fontId="4"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1" fillId="0" borderId="0"/>
    <xf numFmtId="0" fontId="1" fillId="0" borderId="0"/>
  </cellStyleXfs>
  <cellXfs count="253">
    <xf numFmtId="0" fontId="0" fillId="0" borderId="0" xfId="0"/>
    <xf numFmtId="0" fontId="3" fillId="0" borderId="0" xfId="0" applyFont="1"/>
    <xf numFmtId="1" fontId="3" fillId="0" borderId="0" xfId="0" applyNumberFormat="1" applyFont="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4" fontId="3" fillId="0" borderId="0" xfId="0" applyNumberFormat="1" applyFont="1" applyAlignment="1">
      <alignment horizontal="center" vertical="center"/>
    </xf>
    <xf numFmtId="0" fontId="3" fillId="0" borderId="0" xfId="0" applyFont="1" applyAlignment="1">
      <alignment horizontal="justify" vertical="center" wrapText="1"/>
    </xf>
    <xf numFmtId="2" fontId="0" fillId="0" borderId="0" xfId="0" applyNumberFormat="1" applyAlignment="1">
      <alignment horizontal="center" vertical="center"/>
    </xf>
    <xf numFmtId="0" fontId="0" fillId="0" borderId="0" xfId="0" applyAlignment="1">
      <alignment vertical="top"/>
    </xf>
    <xf numFmtId="0" fontId="0" fillId="0" borderId="0" xfId="0" applyAlignment="1">
      <alignment vertical="center"/>
    </xf>
    <xf numFmtId="1" fontId="0" fillId="0" borderId="0" xfId="0" applyNumberFormat="1" applyAlignment="1">
      <alignment horizontal="center" vertical="center"/>
    </xf>
    <xf numFmtId="4" fontId="0" fillId="0" borderId="0" xfId="0" applyNumberFormat="1" applyAlignment="1">
      <alignment vertical="center"/>
    </xf>
    <xf numFmtId="0" fontId="3" fillId="0" borderId="0" xfId="0" applyFont="1" applyAlignment="1">
      <alignment vertical="top"/>
    </xf>
    <xf numFmtId="4" fontId="3" fillId="0" borderId="0" xfId="0" applyNumberFormat="1" applyFont="1" applyAlignment="1">
      <alignment vertical="center"/>
    </xf>
    <xf numFmtId="0" fontId="3" fillId="0" borderId="4" xfId="0" applyFont="1" applyBorder="1" applyAlignment="1">
      <alignment horizontal="right" vertical="center"/>
    </xf>
    <xf numFmtId="0" fontId="26" fillId="14" borderId="5" xfId="0" applyFont="1" applyFill="1" applyBorder="1" applyAlignment="1">
      <alignment horizontal="centerContinuous" vertical="center"/>
    </xf>
    <xf numFmtId="0" fontId="26" fillId="14" borderId="0" xfId="0" applyFont="1" applyFill="1" applyAlignment="1">
      <alignment horizontal="centerContinuous" vertical="center"/>
    </xf>
    <xf numFmtId="0" fontId="27" fillId="14" borderId="6" xfId="0" applyFont="1" applyFill="1" applyBorder="1" applyAlignment="1">
      <alignment horizontal="center" vertical="center"/>
    </xf>
    <xf numFmtId="0" fontId="22" fillId="15" borderId="7" xfId="0" applyFont="1" applyFill="1" applyBorder="1" applyAlignment="1">
      <alignment horizontal="left" vertical="center"/>
    </xf>
    <xf numFmtId="0" fontId="27" fillId="14" borderId="8" xfId="0" applyFont="1" applyFill="1" applyBorder="1" applyAlignment="1">
      <alignment horizontal="center" vertical="center"/>
    </xf>
    <xf numFmtId="0" fontId="5" fillId="16" borderId="7" xfId="0" applyFont="1" applyFill="1" applyBorder="1" applyAlignment="1">
      <alignment horizontal="right" vertical="center"/>
    </xf>
    <xf numFmtId="0" fontId="5" fillId="17" borderId="7" xfId="0" applyFont="1" applyFill="1" applyBorder="1" applyAlignment="1">
      <alignment horizontal="right" vertical="center"/>
    </xf>
    <xf numFmtId="0" fontId="22" fillId="15" borderId="4" xfId="0" applyFont="1" applyFill="1" applyBorder="1" applyAlignment="1">
      <alignment horizontal="right" vertical="center"/>
    </xf>
    <xf numFmtId="4" fontId="22" fillId="15" borderId="7" xfId="0" applyNumberFormat="1" applyFont="1" applyFill="1" applyBorder="1" applyAlignment="1">
      <alignment horizontal="right" vertical="center"/>
    </xf>
    <xf numFmtId="0" fontId="21" fillId="18" borderId="9" xfId="0" applyFont="1" applyFill="1" applyBorder="1" applyAlignment="1">
      <alignment horizontal="right" vertical="center"/>
    </xf>
    <xf numFmtId="0" fontId="22" fillId="18" borderId="10" xfId="0" applyFont="1" applyFill="1" applyBorder="1" applyAlignment="1">
      <alignment horizontal="right" vertical="center"/>
    </xf>
    <xf numFmtId="0" fontId="21" fillId="17" borderId="9" xfId="0" applyFont="1" applyFill="1" applyBorder="1" applyAlignment="1">
      <alignment horizontal="right" vertical="center"/>
    </xf>
    <xf numFmtId="0" fontId="27" fillId="14" borderId="11" xfId="61" applyFont="1" applyFill="1" applyBorder="1" applyAlignment="1">
      <alignment horizontal="centerContinuous" vertical="center"/>
    </xf>
    <xf numFmtId="0" fontId="27" fillId="14" borderId="12" xfId="61" applyFont="1" applyFill="1" applyBorder="1" applyAlignment="1">
      <alignment horizontal="centerContinuous" vertical="center"/>
    </xf>
    <xf numFmtId="0" fontId="27" fillId="14" borderId="13" xfId="61" applyFont="1" applyFill="1" applyBorder="1" applyAlignment="1">
      <alignment horizontal="center" vertical="center"/>
    </xf>
    <xf numFmtId="0" fontId="27" fillId="14" borderId="13" xfId="61" applyFont="1" applyFill="1" applyBorder="1" applyAlignment="1">
      <alignment horizontal="centerContinuous" vertical="center"/>
    </xf>
    <xf numFmtId="0" fontId="27" fillId="14" borderId="13" xfId="0" applyFont="1" applyFill="1" applyBorder="1" applyAlignment="1">
      <alignment horizontal="centerContinuous" vertical="center"/>
    </xf>
    <xf numFmtId="0" fontId="26" fillId="14" borderId="13" xfId="0" applyFont="1" applyFill="1" applyBorder="1" applyAlignment="1">
      <alignment horizontal="centerContinuous" vertical="center"/>
    </xf>
    <xf numFmtId="2" fontId="3" fillId="17" borderId="4" xfId="0" applyNumberFormat="1" applyFont="1" applyFill="1" applyBorder="1" applyAlignment="1">
      <alignment horizontal="right" vertical="center"/>
    </xf>
    <xf numFmtId="4" fontId="22" fillId="18" borderId="14" xfId="0" applyNumberFormat="1" applyFont="1" applyFill="1" applyBorder="1" applyAlignment="1">
      <alignment horizontal="right" vertical="center"/>
    </xf>
    <xf numFmtId="0" fontId="7" fillId="0" borderId="0" xfId="0" applyFont="1" applyAlignment="1">
      <alignment horizontal="center" vertical="center"/>
    </xf>
    <xf numFmtId="0" fontId="5" fillId="19" borderId="4" xfId="0" applyFont="1" applyFill="1" applyBorder="1" applyAlignment="1">
      <alignment horizontal="right" vertical="center"/>
    </xf>
    <xf numFmtId="0" fontId="5" fillId="15" borderId="4" xfId="0" applyFont="1" applyFill="1" applyBorder="1" applyAlignment="1">
      <alignment horizontal="right" vertical="center"/>
    </xf>
    <xf numFmtId="0" fontId="5" fillId="14" borderId="6" xfId="0" applyFont="1" applyFill="1" applyBorder="1" applyAlignment="1">
      <alignment horizontal="center" vertical="center"/>
    </xf>
    <xf numFmtId="0" fontId="3" fillId="13" borderId="0" xfId="0" applyFont="1" applyFill="1"/>
    <xf numFmtId="4" fontId="5" fillId="17" borderId="15" xfId="0" applyNumberFormat="1" applyFont="1" applyFill="1" applyBorder="1" applyAlignment="1">
      <alignment horizontal="right" vertical="center"/>
    </xf>
    <xf numFmtId="4" fontId="5" fillId="19" borderId="15" xfId="0" applyNumberFormat="1" applyFont="1" applyFill="1" applyBorder="1" applyAlignment="1">
      <alignment horizontal="right" vertical="center"/>
    </xf>
    <xf numFmtId="4" fontId="5" fillId="15" borderId="15" xfId="0" applyNumberFormat="1" applyFont="1" applyFill="1" applyBorder="1" applyAlignment="1">
      <alignment horizontal="right" vertical="center"/>
    </xf>
    <xf numFmtId="4" fontId="3" fillId="17" borderId="15" xfId="0" applyNumberFormat="1" applyFont="1" applyFill="1" applyBorder="1" applyAlignment="1">
      <alignment horizontal="right" vertical="center"/>
    </xf>
    <xf numFmtId="0" fontId="3" fillId="17" borderId="4" xfId="0" applyFont="1" applyFill="1" applyBorder="1" applyAlignment="1">
      <alignment horizontal="right" vertical="center"/>
    </xf>
    <xf numFmtId="0" fontId="3" fillId="17" borderId="16" xfId="0" applyFont="1" applyFill="1" applyBorder="1" applyAlignment="1">
      <alignment horizontal="left" vertical="center"/>
    </xf>
    <xf numFmtId="0" fontId="3" fillId="0" borderId="16" xfId="0" applyFont="1" applyBorder="1" applyAlignment="1">
      <alignment horizontal="left" vertical="center"/>
    </xf>
    <xf numFmtId="4" fontId="3" fillId="0" borderId="15" xfId="0" applyNumberFormat="1" applyFont="1" applyBorder="1" applyAlignment="1">
      <alignment horizontal="right" vertical="center"/>
    </xf>
    <xf numFmtId="2" fontId="3" fillId="0" borderId="0" xfId="0" applyNumberFormat="1" applyFont="1" applyAlignment="1">
      <alignment horizontal="center" vertical="center"/>
    </xf>
    <xf numFmtId="0" fontId="5" fillId="15" borderId="7" xfId="0" applyFont="1" applyFill="1" applyBorder="1" applyAlignment="1">
      <alignment horizontal="left" vertical="center"/>
    </xf>
    <xf numFmtId="4" fontId="3" fillId="0" borderId="0" xfId="0" applyNumberFormat="1" applyFont="1"/>
    <xf numFmtId="0" fontId="5" fillId="14" borderId="5" xfId="0" applyFont="1" applyFill="1" applyBorder="1" applyAlignment="1">
      <alignment horizontal="center" vertical="center"/>
    </xf>
    <xf numFmtId="0" fontId="5" fillId="17" borderId="7" xfId="61" applyFont="1" applyFill="1" applyBorder="1" applyAlignment="1">
      <alignment horizontal="left" vertical="center"/>
    </xf>
    <xf numFmtId="168" fontId="3" fillId="0" borderId="0" xfId="0" applyNumberFormat="1" applyFont="1" applyAlignment="1">
      <alignment horizontal="center" vertical="center"/>
    </xf>
    <xf numFmtId="0" fontId="27" fillId="14" borderId="12" xfId="0" applyFont="1" applyFill="1" applyBorder="1" applyAlignment="1">
      <alignment horizontal="centerContinuous" vertical="center"/>
    </xf>
    <xf numFmtId="0" fontId="27" fillId="14" borderId="17" xfId="0" applyFont="1" applyFill="1" applyBorder="1" applyAlignment="1">
      <alignment horizontal="centerContinuous" vertical="center"/>
    </xf>
    <xf numFmtId="0" fontId="27" fillId="14" borderId="13" xfId="0" applyFont="1" applyFill="1" applyBorder="1" applyAlignment="1">
      <alignment horizontal="center" vertical="center"/>
    </xf>
    <xf numFmtId="0" fontId="27" fillId="14" borderId="18" xfId="0" applyFont="1" applyFill="1" applyBorder="1" applyAlignment="1">
      <alignment horizontal="centerContinuous" vertical="center"/>
    </xf>
    <xf numFmtId="0" fontId="27" fillId="14" borderId="19" xfId="0" applyFont="1" applyFill="1" applyBorder="1" applyAlignment="1">
      <alignment horizontal="centerContinuous" vertical="center"/>
    </xf>
    <xf numFmtId="0" fontId="3" fillId="17" borderId="16" xfId="0" applyFont="1" applyFill="1" applyBorder="1" applyAlignment="1">
      <alignment horizontal="left" vertical="center" wrapText="1"/>
    </xf>
    <xf numFmtId="0" fontId="22" fillId="0" borderId="0" xfId="0" applyFont="1" applyAlignment="1">
      <alignment horizontal="center" vertical="center"/>
    </xf>
    <xf numFmtId="4" fontId="5" fillId="0" borderId="0" xfId="0" applyNumberFormat="1" applyFont="1" applyAlignment="1">
      <alignment horizontal="center" vertical="center"/>
    </xf>
    <xf numFmtId="0" fontId="5" fillId="0" borderId="0" xfId="0" applyFont="1" applyAlignment="1">
      <alignment horizontal="center" vertical="center"/>
    </xf>
    <xf numFmtId="0" fontId="3" fillId="17" borderId="7" xfId="61" applyFill="1" applyBorder="1" applyAlignment="1">
      <alignment horizontal="justify" vertical="top" wrapText="1"/>
    </xf>
    <xf numFmtId="4" fontId="3" fillId="17" borderId="15" xfId="61" applyNumberFormat="1" applyFill="1" applyBorder="1" applyAlignment="1">
      <alignment horizontal="center"/>
    </xf>
    <xf numFmtId="1" fontId="3" fillId="17" borderId="15" xfId="61" applyNumberFormat="1" applyFill="1" applyBorder="1" applyAlignment="1">
      <alignment horizontal="center"/>
    </xf>
    <xf numFmtId="0" fontId="5" fillId="17" borderId="7" xfId="61" applyFont="1" applyFill="1" applyBorder="1" applyAlignment="1">
      <alignment horizontal="justify" vertical="top" wrapText="1"/>
    </xf>
    <xf numFmtId="0" fontId="5" fillId="17" borderId="7" xfId="0" applyFont="1" applyFill="1" applyBorder="1" applyAlignment="1">
      <alignment horizontal="left" vertical="center"/>
    </xf>
    <xf numFmtId="0" fontId="5" fillId="17" borderId="7" xfId="0" applyFont="1" applyFill="1" applyBorder="1" applyAlignment="1">
      <alignment horizontal="left" vertical="center" wrapText="1"/>
    </xf>
    <xf numFmtId="0" fontId="3" fillId="17" borderId="4" xfId="0" applyFont="1" applyFill="1" applyBorder="1" applyAlignment="1">
      <alignment horizontal="right" vertical="top"/>
    </xf>
    <xf numFmtId="1" fontId="3" fillId="17" borderId="15" xfId="0" applyNumberFormat="1" applyFont="1" applyFill="1" applyBorder="1" applyAlignment="1">
      <alignment horizontal="center"/>
    </xf>
    <xf numFmtId="4" fontId="3" fillId="17" borderId="15" xfId="0" applyNumberFormat="1" applyFont="1" applyFill="1" applyBorder="1" applyAlignment="1">
      <alignment horizontal="center"/>
    </xf>
    <xf numFmtId="1" fontId="3" fillId="17" borderId="16" xfId="0" applyNumberFormat="1" applyFont="1" applyFill="1" applyBorder="1" applyAlignment="1">
      <alignment horizontal="center"/>
    </xf>
    <xf numFmtId="4" fontId="3" fillId="17" borderId="7" xfId="0" applyNumberFormat="1" applyFont="1" applyFill="1" applyBorder="1" applyAlignment="1">
      <alignment horizontal="center"/>
    </xf>
    <xf numFmtId="0" fontId="5" fillId="17" borderId="4" xfId="0" applyFont="1" applyFill="1" applyBorder="1" applyAlignment="1">
      <alignment horizontal="right" vertical="center"/>
    </xf>
    <xf numFmtId="4" fontId="22" fillId="17" borderId="7" xfId="0" applyNumberFormat="1" applyFont="1" applyFill="1" applyBorder="1" applyAlignment="1">
      <alignment horizontal="center" vertical="center"/>
    </xf>
    <xf numFmtId="0" fontId="3" fillId="17" borderId="4" xfId="0" applyFont="1" applyFill="1" applyBorder="1" applyAlignment="1">
      <alignment horizontal="center" vertical="center"/>
    </xf>
    <xf numFmtId="1" fontId="3" fillId="17" borderId="16" xfId="0" applyNumberFormat="1" applyFont="1" applyFill="1" applyBorder="1" applyAlignment="1">
      <alignment horizontal="center" vertical="center"/>
    </xf>
    <xf numFmtId="0" fontId="5" fillId="17" borderId="4" xfId="0" applyFont="1" applyFill="1" applyBorder="1" applyAlignment="1">
      <alignment horizontal="right" vertical="top"/>
    </xf>
    <xf numFmtId="2" fontId="19" fillId="17" borderId="7" xfId="0" applyNumberFormat="1" applyFont="1" applyFill="1" applyBorder="1" applyAlignment="1">
      <alignment vertical="top" wrapText="1"/>
    </xf>
    <xf numFmtId="3" fontId="3" fillId="17" borderId="16" xfId="0" applyNumberFormat="1" applyFont="1" applyFill="1" applyBorder="1" applyAlignment="1">
      <alignment horizontal="center" vertical="center"/>
    </xf>
    <xf numFmtId="0" fontId="5" fillId="17" borderId="4" xfId="0" quotePrefix="1" applyFont="1" applyFill="1" applyBorder="1" applyAlignment="1">
      <alignment horizontal="right" vertical="center"/>
    </xf>
    <xf numFmtId="0" fontId="5" fillId="17" borderId="7" xfId="0" applyFont="1" applyFill="1" applyBorder="1" applyAlignment="1">
      <alignment horizontal="justify" vertical="center" wrapText="1"/>
    </xf>
    <xf numFmtId="0" fontId="3" fillId="17" borderId="7" xfId="0" applyFont="1" applyFill="1" applyBorder="1" applyAlignment="1">
      <alignment horizontal="justify" vertical="center" wrapText="1"/>
    </xf>
    <xf numFmtId="0" fontId="3" fillId="17" borderId="7" xfId="0" applyFont="1" applyFill="1" applyBorder="1" applyAlignment="1">
      <alignment horizontal="justify" vertical="top"/>
    </xf>
    <xf numFmtId="0" fontId="3" fillId="17" borderId="15" xfId="0" applyFont="1" applyFill="1" applyBorder="1" applyAlignment="1">
      <alignment horizontal="center"/>
    </xf>
    <xf numFmtId="3" fontId="3" fillId="17" borderId="15" xfId="0" applyNumberFormat="1" applyFont="1" applyFill="1" applyBorder="1" applyAlignment="1">
      <alignment horizontal="center"/>
    </xf>
    <xf numFmtId="0" fontId="3" fillId="17" borderId="7" xfId="0" applyFont="1" applyFill="1" applyBorder="1" applyAlignment="1">
      <alignment horizontal="justify" vertical="top" wrapText="1"/>
    </xf>
    <xf numFmtId="0" fontId="5" fillId="17" borderId="4" xfId="0" applyFont="1" applyFill="1" applyBorder="1" applyAlignment="1">
      <alignment vertical="center" wrapText="1"/>
    </xf>
    <xf numFmtId="1" fontId="5" fillId="17" borderId="16" xfId="0" applyNumberFormat="1" applyFont="1" applyFill="1" applyBorder="1" applyAlignment="1">
      <alignment horizontal="center" vertical="center"/>
    </xf>
    <xf numFmtId="14" fontId="5" fillId="17" borderId="4" xfId="0" quotePrefix="1" applyNumberFormat="1" applyFont="1" applyFill="1" applyBorder="1" applyAlignment="1">
      <alignment horizontal="right" vertical="center"/>
    </xf>
    <xf numFmtId="0" fontId="5" fillId="17" borderId="7" xfId="61" applyFont="1" applyFill="1" applyBorder="1" applyAlignment="1">
      <alignment horizontal="justify" vertical="center" wrapText="1"/>
    </xf>
    <xf numFmtId="2" fontId="3" fillId="17" borderId="15" xfId="0" applyNumberFormat="1" applyFont="1" applyFill="1" applyBorder="1" applyAlignment="1">
      <alignment horizontal="center"/>
    </xf>
    <xf numFmtId="2" fontId="3" fillId="17" borderId="7" xfId="0" applyNumberFormat="1" applyFont="1" applyFill="1" applyBorder="1" applyAlignment="1">
      <alignment horizontal="left" vertical="center"/>
    </xf>
    <xf numFmtId="49" fontId="3" fillId="17" borderId="20" xfId="0" applyNumberFormat="1" applyFont="1" applyFill="1" applyBorder="1" applyAlignment="1">
      <alignment horizontal="center" vertical="center"/>
    </xf>
    <xf numFmtId="3" fontId="3" fillId="17" borderId="15" xfId="0" applyNumberFormat="1" applyFont="1" applyFill="1" applyBorder="1" applyAlignment="1">
      <alignment horizontal="center" vertical="center"/>
    </xf>
    <xf numFmtId="49" fontId="3" fillId="17" borderId="4" xfId="0" applyNumberFormat="1" applyFont="1" applyFill="1" applyBorder="1" applyAlignment="1">
      <alignment horizontal="center" vertical="center"/>
    </xf>
    <xf numFmtId="0" fontId="3" fillId="17" borderId="15" xfId="64" applyFill="1" applyBorder="1" applyAlignment="1">
      <alignment horizontal="center"/>
    </xf>
    <xf numFmtId="1" fontId="3" fillId="17" borderId="4" xfId="0" applyNumberFormat="1" applyFont="1" applyFill="1" applyBorder="1" applyAlignment="1">
      <alignment horizontal="right" vertical="center"/>
    </xf>
    <xf numFmtId="0" fontId="3" fillId="17" borderId="4" xfId="0" applyFont="1" applyFill="1" applyBorder="1" applyAlignment="1">
      <alignment horizontal="center"/>
    </xf>
    <xf numFmtId="3" fontId="3" fillId="17" borderId="21" xfId="0" applyNumberFormat="1" applyFont="1" applyFill="1" applyBorder="1" applyAlignment="1">
      <alignment horizontal="center" vertical="center"/>
    </xf>
    <xf numFmtId="0" fontId="3" fillId="17" borderId="15" xfId="0" applyFont="1" applyFill="1" applyBorder="1" applyAlignment="1">
      <alignment horizontal="center" vertical="center"/>
    </xf>
    <xf numFmtId="3" fontId="3" fillId="17" borderId="15" xfId="60" applyNumberFormat="1" applyFill="1" applyBorder="1" applyAlignment="1">
      <alignment horizontal="center"/>
    </xf>
    <xf numFmtId="0" fontId="3" fillId="17" borderId="0" xfId="60" applyFill="1" applyAlignment="1">
      <alignment horizontal="center" vertical="center"/>
    </xf>
    <xf numFmtId="0" fontId="29" fillId="0" borderId="0" xfId="0" applyFont="1" applyAlignment="1">
      <alignment horizontal="center" vertical="center"/>
    </xf>
    <xf numFmtId="4" fontId="29" fillId="0" borderId="0" xfId="0" applyNumberFormat="1" applyFont="1" applyAlignment="1">
      <alignment horizontal="center" vertical="center"/>
    </xf>
    <xf numFmtId="0" fontId="30" fillId="0" borderId="0" xfId="0" applyFont="1" applyAlignment="1">
      <alignment horizontal="center" vertical="center"/>
    </xf>
    <xf numFmtId="0" fontId="28" fillId="0" borderId="0" xfId="0" applyFont="1" applyAlignment="1">
      <alignment horizontal="center" vertical="center"/>
    </xf>
    <xf numFmtId="4" fontId="28" fillId="0" borderId="0" xfId="0" applyNumberFormat="1" applyFont="1" applyAlignment="1">
      <alignment horizontal="center" vertical="center"/>
    </xf>
    <xf numFmtId="4" fontId="3" fillId="17" borderId="16" xfId="0" applyNumberFormat="1" applyFont="1" applyFill="1" applyBorder="1" applyAlignment="1">
      <alignment horizontal="center" vertical="center"/>
    </xf>
    <xf numFmtId="4" fontId="3" fillId="17" borderId="7" xfId="0" applyNumberFormat="1" applyFont="1" applyFill="1" applyBorder="1" applyAlignment="1">
      <alignment horizontal="center" vertical="center"/>
    </xf>
    <xf numFmtId="0" fontId="8" fillId="17" borderId="0" xfId="0" applyFont="1" applyFill="1" applyAlignment="1">
      <alignment vertical="center"/>
    </xf>
    <xf numFmtId="0" fontId="3" fillId="17" borderId="0" xfId="0" applyFont="1" applyFill="1"/>
    <xf numFmtId="4" fontId="5" fillId="17" borderId="7" xfId="0" applyNumberFormat="1" applyFont="1" applyFill="1" applyBorder="1" applyAlignment="1">
      <alignment horizontal="center" vertical="center"/>
    </xf>
    <xf numFmtId="4" fontId="3" fillId="17" borderId="16" xfId="0" applyNumberFormat="1" applyFont="1" applyFill="1" applyBorder="1" applyAlignment="1">
      <alignment horizontal="center"/>
    </xf>
    <xf numFmtId="4" fontId="3" fillId="17" borderId="4" xfId="0" applyNumberFormat="1" applyFont="1" applyFill="1" applyBorder="1" applyAlignment="1">
      <alignment horizontal="center"/>
    </xf>
    <xf numFmtId="4" fontId="5" fillId="17" borderId="16" xfId="0" applyNumberFormat="1" applyFont="1" applyFill="1" applyBorder="1" applyAlignment="1">
      <alignment horizontal="center" vertical="center"/>
    </xf>
    <xf numFmtId="4" fontId="3" fillId="17" borderId="0" xfId="0" applyNumberFormat="1" applyFont="1" applyFill="1"/>
    <xf numFmtId="0" fontId="3" fillId="17" borderId="0" xfId="0" applyFont="1" applyFill="1" applyAlignment="1">
      <alignment vertical="center"/>
    </xf>
    <xf numFmtId="4" fontId="3" fillId="17" borderId="15" xfId="0" applyNumberFormat="1" applyFont="1" applyFill="1" applyBorder="1" applyAlignment="1">
      <alignment horizontal="center" vertical="center"/>
    </xf>
    <xf numFmtId="4" fontId="3" fillId="17" borderId="4" xfId="0" applyNumberFormat="1" applyFont="1" applyFill="1" applyBorder="1" applyAlignment="1">
      <alignment horizontal="center" vertical="center"/>
    </xf>
    <xf numFmtId="0" fontId="7" fillId="17" borderId="0" xfId="0" applyFont="1" applyFill="1"/>
    <xf numFmtId="0" fontId="3" fillId="17" borderId="7" xfId="61" applyFill="1" applyBorder="1" applyAlignment="1">
      <alignment horizontal="justify" vertical="center" wrapText="1"/>
    </xf>
    <xf numFmtId="167" fontId="3" fillId="17" borderId="16" xfId="0" applyNumberFormat="1" applyFont="1" applyFill="1" applyBorder="1" applyAlignment="1">
      <alignment horizontal="center" vertical="center"/>
    </xf>
    <xf numFmtId="167" fontId="3" fillId="17" borderId="15" xfId="0" applyNumberFormat="1" applyFont="1" applyFill="1" applyBorder="1" applyAlignment="1">
      <alignment horizontal="center"/>
    </xf>
    <xf numFmtId="165" fontId="3" fillId="17" borderId="15" xfId="0" applyNumberFormat="1" applyFont="1" applyFill="1" applyBorder="1" applyAlignment="1">
      <alignment horizontal="center"/>
    </xf>
    <xf numFmtId="0" fontId="31" fillId="17" borderId="0" xfId="0" applyFont="1" applyFill="1"/>
    <xf numFmtId="0" fontId="5" fillId="17" borderId="4" xfId="0" applyFont="1" applyFill="1" applyBorder="1" applyAlignment="1">
      <alignment horizontal="center" vertical="center"/>
    </xf>
    <xf numFmtId="0" fontId="5" fillId="17" borderId="0" xfId="0" applyFont="1" applyFill="1"/>
    <xf numFmtId="4" fontId="5" fillId="17" borderId="16" xfId="0" applyNumberFormat="1" applyFont="1" applyFill="1" applyBorder="1" applyAlignment="1">
      <alignment horizontal="center"/>
    </xf>
    <xf numFmtId="0" fontId="3" fillId="17" borderId="0" xfId="0" quotePrefix="1" applyFont="1" applyFill="1"/>
    <xf numFmtId="0" fontId="5" fillId="17" borderId="7" xfId="0" applyFont="1" applyFill="1" applyBorder="1" applyAlignment="1">
      <alignment horizontal="justify" vertical="top"/>
    </xf>
    <xf numFmtId="0" fontId="5" fillId="17" borderId="15" xfId="0" applyFont="1" applyFill="1" applyBorder="1" applyAlignment="1">
      <alignment horizontal="center"/>
    </xf>
    <xf numFmtId="3" fontId="5" fillId="17" borderId="15" xfId="0" applyNumberFormat="1" applyFont="1" applyFill="1" applyBorder="1" applyAlignment="1">
      <alignment horizontal="center"/>
    </xf>
    <xf numFmtId="4" fontId="5" fillId="17" borderId="15" xfId="0" applyNumberFormat="1" applyFont="1" applyFill="1" applyBorder="1" applyAlignment="1">
      <alignment horizontal="center"/>
    </xf>
    <xf numFmtId="0" fontId="5" fillId="17" borderId="0" xfId="0" quotePrefix="1" applyFont="1" applyFill="1"/>
    <xf numFmtId="0" fontId="0" fillId="17" borderId="0" xfId="0" applyFill="1"/>
    <xf numFmtId="0" fontId="3" fillId="17" borderId="0" xfId="0" applyFont="1" applyFill="1" applyAlignment="1">
      <alignment horizontal="center" vertical="center"/>
    </xf>
    <xf numFmtId="1" fontId="3" fillId="17" borderId="0" xfId="0" applyNumberFormat="1" applyFont="1" applyFill="1" applyAlignment="1">
      <alignment horizontal="center" vertical="center"/>
    </xf>
    <xf numFmtId="4" fontId="3" fillId="17" borderId="0" xfId="0" applyNumberFormat="1" applyFont="1" applyFill="1" applyAlignment="1">
      <alignment horizontal="center" vertical="center"/>
    </xf>
    <xf numFmtId="2" fontId="3" fillId="17" borderId="0" xfId="0" applyNumberFormat="1" applyFont="1" applyFill="1" applyAlignment="1">
      <alignment horizontal="center" vertical="center"/>
    </xf>
    <xf numFmtId="2" fontId="3" fillId="17" borderId="0" xfId="0" applyNumberFormat="1" applyFont="1" applyFill="1"/>
    <xf numFmtId="4" fontId="32" fillId="17" borderId="16" xfId="0" applyNumberFormat="1" applyFont="1" applyFill="1" applyBorder="1" applyAlignment="1">
      <alignment horizontal="center"/>
    </xf>
    <xf numFmtId="0" fontId="29" fillId="17" borderId="0" xfId="0" applyFont="1" applyFill="1" applyAlignment="1">
      <alignment vertical="center"/>
    </xf>
    <xf numFmtId="0" fontId="29" fillId="17" borderId="0" xfId="0" applyFont="1" applyFill="1"/>
    <xf numFmtId="3" fontId="3" fillId="17" borderId="0" xfId="0" applyNumberFormat="1" applyFont="1" applyFill="1"/>
    <xf numFmtId="167" fontId="3" fillId="17" borderId="15" xfId="0" applyNumberFormat="1" applyFont="1" applyFill="1" applyBorder="1" applyAlignment="1">
      <alignment horizontal="center" vertical="center"/>
    </xf>
    <xf numFmtId="0" fontId="3" fillId="17" borderId="0" xfId="0" applyFont="1" applyFill="1" applyAlignment="1">
      <alignment wrapText="1"/>
    </xf>
    <xf numFmtId="2" fontId="3" fillId="17" borderId="0" xfId="0" applyNumberFormat="1" applyFont="1" applyFill="1" applyAlignment="1">
      <alignment vertical="center"/>
    </xf>
    <xf numFmtId="0" fontId="5" fillId="17" borderId="4" xfId="0" applyFont="1" applyFill="1" applyBorder="1" applyAlignment="1">
      <alignment wrapText="1"/>
    </xf>
    <xf numFmtId="0" fontId="3" fillId="17" borderId="0" xfId="61" applyFill="1"/>
    <xf numFmtId="0" fontId="3" fillId="17" borderId="15" xfId="61" applyFill="1" applyBorder="1" applyAlignment="1">
      <alignment horizontal="center"/>
    </xf>
    <xf numFmtId="3" fontId="0" fillId="17" borderId="16" xfId="0" applyNumberFormat="1" applyFill="1" applyBorder="1" applyAlignment="1">
      <alignment horizontal="center" vertical="center"/>
    </xf>
    <xf numFmtId="4" fontId="0" fillId="17" borderId="7" xfId="0" applyNumberFormat="1" applyFill="1" applyBorder="1" applyAlignment="1">
      <alignment horizontal="center" vertical="center"/>
    </xf>
    <xf numFmtId="0" fontId="5" fillId="17" borderId="4" xfId="64" applyFont="1" applyFill="1" applyBorder="1" applyAlignment="1">
      <alignment horizontal="right" vertical="top"/>
    </xf>
    <xf numFmtId="0" fontId="3" fillId="17" borderId="20" xfId="0" applyFont="1" applyFill="1" applyBorder="1" applyAlignment="1">
      <alignment horizontal="center"/>
    </xf>
    <xf numFmtId="1" fontId="0" fillId="17" borderId="15" xfId="0" applyNumberFormat="1" applyFill="1" applyBorder="1" applyAlignment="1">
      <alignment horizontal="center"/>
    </xf>
    <xf numFmtId="4" fontId="0" fillId="17" borderId="15" xfId="0" applyNumberFormat="1" applyFill="1" applyBorder="1" applyAlignment="1">
      <alignment horizontal="center"/>
    </xf>
    <xf numFmtId="9" fontId="3" fillId="0" borderId="0" xfId="71" applyFont="1" applyAlignment="1">
      <alignment horizontal="center" vertical="center"/>
    </xf>
    <xf numFmtId="0" fontId="22" fillId="17" borderId="4" xfId="0" applyFont="1" applyFill="1" applyBorder="1" applyAlignment="1">
      <alignment horizontal="right" vertical="center"/>
    </xf>
    <xf numFmtId="0" fontId="22" fillId="17" borderId="7" xfId="0" applyFont="1" applyFill="1" applyBorder="1" applyAlignment="1">
      <alignment horizontal="left" vertical="center"/>
    </xf>
    <xf numFmtId="0" fontId="22" fillId="17" borderId="16" xfId="0" applyFont="1" applyFill="1" applyBorder="1" applyAlignment="1">
      <alignment horizontal="right" vertical="center"/>
    </xf>
    <xf numFmtId="4" fontId="22" fillId="17" borderId="16" xfId="0" applyNumberFormat="1" applyFont="1" applyFill="1" applyBorder="1" applyAlignment="1">
      <alignment horizontal="center" vertical="center"/>
    </xf>
    <xf numFmtId="10" fontId="3" fillId="17" borderId="0" xfId="69" applyNumberFormat="1" applyFont="1" applyFill="1"/>
    <xf numFmtId="9" fontId="3" fillId="17" borderId="0" xfId="0" applyNumberFormat="1" applyFont="1" applyFill="1"/>
    <xf numFmtId="10" fontId="3" fillId="17" borderId="0" xfId="0" applyNumberFormat="1" applyFont="1" applyFill="1"/>
    <xf numFmtId="1" fontId="3" fillId="17" borderId="15" xfId="0" applyNumberFormat="1" applyFont="1" applyFill="1" applyBorder="1" applyAlignment="1">
      <alignment horizontal="center" vertical="center"/>
    </xf>
    <xf numFmtId="2" fontId="5" fillId="17" borderId="4" xfId="0" quotePrefix="1" applyNumberFormat="1" applyFont="1" applyFill="1" applyBorder="1" applyAlignment="1">
      <alignment horizontal="right" vertical="center"/>
    </xf>
    <xf numFmtId="0" fontId="3" fillId="17" borderId="7" xfId="0" applyFont="1" applyFill="1" applyBorder="1" applyAlignment="1">
      <alignment horizontal="justify" wrapText="1"/>
    </xf>
    <xf numFmtId="0" fontId="22" fillId="17" borderId="7" xfId="0" applyFont="1" applyFill="1" applyBorder="1" applyAlignment="1">
      <alignment horizontal="right" vertical="center"/>
    </xf>
    <xf numFmtId="0" fontId="5" fillId="17" borderId="7" xfId="0" applyFont="1" applyFill="1" applyBorder="1" applyAlignment="1">
      <alignment horizontal="justify" vertical="top" wrapText="1"/>
    </xf>
    <xf numFmtId="1" fontId="5" fillId="17" borderId="15" xfId="0" applyNumberFormat="1" applyFont="1" applyFill="1" applyBorder="1" applyAlignment="1">
      <alignment horizontal="center"/>
    </xf>
    <xf numFmtId="0" fontId="5" fillId="17" borderId="0" xfId="0" applyFont="1" applyFill="1" applyAlignment="1">
      <alignment vertical="center"/>
    </xf>
    <xf numFmtId="3" fontId="3" fillId="17" borderId="15" xfId="61" applyNumberFormat="1" applyFill="1" applyBorder="1" applyAlignment="1">
      <alignment horizontal="center"/>
    </xf>
    <xf numFmtId="4" fontId="3" fillId="17" borderId="16" xfId="61" applyNumberFormat="1" applyFill="1" applyBorder="1" applyAlignment="1">
      <alignment horizontal="center"/>
    </xf>
    <xf numFmtId="0" fontId="3" fillId="17" borderId="0" xfId="0" applyFont="1" applyFill="1" applyAlignment="1">
      <alignment horizontal="left" indent="5"/>
    </xf>
    <xf numFmtId="4" fontId="33" fillId="17" borderId="15" xfId="0" applyNumberFormat="1" applyFont="1" applyFill="1" applyBorder="1" applyAlignment="1">
      <alignment horizontal="center" vertical="center"/>
    </xf>
    <xf numFmtId="165" fontId="3" fillId="17" borderId="16" xfId="0" applyNumberFormat="1" applyFont="1" applyFill="1" applyBorder="1" applyAlignment="1">
      <alignment horizontal="center" vertical="center"/>
    </xf>
    <xf numFmtId="1" fontId="5" fillId="17" borderId="11" xfId="0" applyNumberFormat="1" applyFont="1" applyFill="1" applyBorder="1" applyAlignment="1">
      <alignment horizontal="center" vertical="center"/>
    </xf>
    <xf numFmtId="4" fontId="5" fillId="17" borderId="11" xfId="0" applyNumberFormat="1" applyFont="1" applyFill="1" applyBorder="1" applyAlignment="1">
      <alignment horizontal="center" vertical="center"/>
    </xf>
    <xf numFmtId="4" fontId="5" fillId="17" borderId="17" xfId="0" applyNumberFormat="1" applyFont="1" applyFill="1" applyBorder="1" applyAlignment="1">
      <alignment horizontal="center" vertical="center"/>
    </xf>
    <xf numFmtId="0" fontId="3" fillId="17" borderId="9" xfId="0" applyFont="1" applyFill="1" applyBorder="1" applyAlignment="1">
      <alignment horizontal="left" indent="5"/>
    </xf>
    <xf numFmtId="1" fontId="3" fillId="17" borderId="23" xfId="0" applyNumberFormat="1" applyFont="1" applyFill="1" applyBorder="1" applyAlignment="1">
      <alignment horizontal="center" vertical="center"/>
    </xf>
    <xf numFmtId="4" fontId="3" fillId="17" borderId="23" xfId="0" applyNumberFormat="1" applyFont="1" applyFill="1" applyBorder="1" applyAlignment="1">
      <alignment horizontal="center" vertical="center"/>
    </xf>
    <xf numFmtId="4" fontId="5" fillId="17" borderId="10" xfId="0" applyNumberFormat="1" applyFont="1" applyFill="1" applyBorder="1" applyAlignment="1">
      <alignment horizontal="center" vertical="center"/>
    </xf>
    <xf numFmtId="1" fontId="3" fillId="17" borderId="24" xfId="0" applyNumberFormat="1" applyFont="1" applyFill="1" applyBorder="1" applyAlignment="1">
      <alignment horizontal="center" vertical="center"/>
    </xf>
    <xf numFmtId="4" fontId="3" fillId="17" borderId="24" xfId="0" applyNumberFormat="1" applyFont="1" applyFill="1" applyBorder="1" applyAlignment="1">
      <alignment horizontal="center" vertical="center"/>
    </xf>
    <xf numFmtId="4" fontId="5" fillId="17" borderId="19" xfId="0" applyNumberFormat="1" applyFont="1" applyFill="1" applyBorder="1" applyAlignment="1">
      <alignment horizontal="center" vertical="center"/>
    </xf>
    <xf numFmtId="0" fontId="3" fillId="17" borderId="7" xfId="0" applyFont="1" applyFill="1" applyBorder="1" applyAlignment="1">
      <alignment horizontal="left" vertical="center" wrapText="1"/>
    </xf>
    <xf numFmtId="0" fontId="3" fillId="17" borderId="4" xfId="64" applyFill="1" applyBorder="1" applyAlignment="1">
      <alignment horizontal="right" vertical="top"/>
    </xf>
    <xf numFmtId="0" fontId="3" fillId="17" borderId="4" xfId="0" applyFont="1" applyFill="1" applyBorder="1" applyAlignment="1">
      <alignment horizontal="left" vertical="center"/>
    </xf>
    <xf numFmtId="0" fontId="5" fillId="17" borderId="7" xfId="0" applyFont="1" applyFill="1" applyBorder="1" applyAlignment="1">
      <alignment horizontal="right" vertical="center" wrapText="1"/>
    </xf>
    <xf numFmtId="0" fontId="32" fillId="17" borderId="0" xfId="0" applyFont="1" applyFill="1"/>
    <xf numFmtId="4" fontId="5" fillId="17" borderId="15" xfId="0" applyNumberFormat="1" applyFont="1" applyFill="1" applyBorder="1" applyAlignment="1">
      <alignment horizontal="center" vertical="center"/>
    </xf>
    <xf numFmtId="165" fontId="3" fillId="17" borderId="15" xfId="0" applyNumberFormat="1" applyFont="1" applyFill="1" applyBorder="1" applyAlignment="1">
      <alignment horizontal="center" vertical="center"/>
    </xf>
    <xf numFmtId="1" fontId="3" fillId="17" borderId="13" xfId="0" applyNumberFormat="1" applyFont="1" applyFill="1" applyBorder="1" applyAlignment="1">
      <alignment horizontal="center" vertical="center"/>
    </xf>
    <xf numFmtId="1" fontId="5" fillId="17" borderId="15" xfId="0" applyNumberFormat="1" applyFont="1" applyFill="1" applyBorder="1" applyAlignment="1">
      <alignment horizontal="center" vertical="center"/>
    </xf>
    <xf numFmtId="1" fontId="3" fillId="17" borderId="8" xfId="0" applyNumberFormat="1" applyFont="1" applyFill="1" applyBorder="1" applyAlignment="1">
      <alignment horizontal="center" vertical="center"/>
    </xf>
    <xf numFmtId="4" fontId="3" fillId="17" borderId="25" xfId="0" applyNumberFormat="1" applyFont="1" applyFill="1" applyBorder="1" applyAlignment="1">
      <alignment horizontal="center"/>
    </xf>
    <xf numFmtId="0" fontId="3" fillId="17" borderId="0" xfId="61" applyFill="1" applyAlignment="1">
      <alignment vertical="center"/>
    </xf>
    <xf numFmtId="0" fontId="34" fillId="17" borderId="0" xfId="0" applyFont="1" applyFill="1" applyAlignment="1">
      <alignment vertical="center"/>
    </xf>
    <xf numFmtId="0" fontId="5" fillId="17" borderId="4" xfId="60" quotePrefix="1" applyFont="1" applyFill="1" applyBorder="1" applyAlignment="1">
      <alignment horizontal="right" vertical="center"/>
    </xf>
    <xf numFmtId="0" fontId="3" fillId="17" borderId="4" xfId="60" applyFill="1" applyBorder="1" applyAlignment="1">
      <alignment horizontal="center" vertical="center"/>
    </xf>
    <xf numFmtId="1" fontId="3" fillId="17" borderId="16" xfId="60" applyNumberFormat="1" applyFill="1" applyBorder="1" applyAlignment="1">
      <alignment horizontal="center" vertical="center"/>
    </xf>
    <xf numFmtId="4" fontId="3" fillId="17" borderId="16" xfId="60" applyNumberFormat="1" applyFill="1" applyBorder="1" applyAlignment="1">
      <alignment horizontal="center"/>
    </xf>
    <xf numFmtId="4" fontId="3" fillId="17" borderId="7" xfId="60" applyNumberFormat="1" applyFill="1" applyBorder="1" applyAlignment="1">
      <alignment horizontal="center" vertical="center"/>
    </xf>
    <xf numFmtId="0" fontId="3" fillId="17" borderId="0" xfId="60" applyFill="1" applyAlignment="1">
      <alignment vertical="center"/>
    </xf>
    <xf numFmtId="2" fontId="3" fillId="17" borderId="0" xfId="60" applyNumberFormat="1" applyFill="1"/>
    <xf numFmtId="0" fontId="3" fillId="17" borderId="4" xfId="60" applyFill="1" applyBorder="1" applyAlignment="1">
      <alignment horizontal="right" vertical="top"/>
    </xf>
    <xf numFmtId="0" fontId="3" fillId="17" borderId="15" xfId="60" applyFill="1" applyBorder="1" applyAlignment="1">
      <alignment horizontal="center" vertical="center"/>
    </xf>
    <xf numFmtId="3" fontId="3" fillId="17" borderId="15" xfId="60" applyNumberFormat="1" applyFill="1" applyBorder="1" applyAlignment="1">
      <alignment horizontal="center" vertical="center"/>
    </xf>
    <xf numFmtId="4" fontId="3" fillId="17" borderId="4" xfId="60" applyNumberFormat="1" applyFill="1" applyBorder="1" applyAlignment="1">
      <alignment horizontal="center" vertical="center"/>
    </xf>
    <xf numFmtId="4" fontId="3" fillId="17" borderId="15" xfId="60" applyNumberFormat="1" applyFill="1" applyBorder="1" applyAlignment="1">
      <alignment horizontal="center" vertical="center"/>
    </xf>
    <xf numFmtId="0" fontId="8" fillId="17" borderId="0" xfId="60" applyFont="1" applyFill="1" applyAlignment="1">
      <alignment vertical="center"/>
    </xf>
    <xf numFmtId="0" fontId="8" fillId="17" borderId="26" xfId="60" applyFont="1" applyFill="1" applyBorder="1" applyAlignment="1">
      <alignment vertical="center"/>
    </xf>
    <xf numFmtId="0" fontId="3" fillId="0" borderId="7" xfId="0" applyFont="1" applyBorder="1" applyAlignment="1">
      <alignment horizontal="justify" vertical="top"/>
    </xf>
    <xf numFmtId="0" fontId="3" fillId="0" borderId="7" xfId="0" applyFont="1" applyBorder="1" applyAlignment="1">
      <alignment horizontal="justify" vertical="center" wrapText="1"/>
    </xf>
    <xf numFmtId="0" fontId="3" fillId="0" borderId="7" xfId="0" applyFont="1" applyBorder="1" applyAlignment="1">
      <alignment horizontal="justify" vertical="top" wrapText="1"/>
    </xf>
    <xf numFmtId="0" fontId="5" fillId="0" borderId="7" xfId="0" applyFont="1" applyBorder="1" applyAlignment="1">
      <alignment horizontal="right" vertical="center"/>
    </xf>
    <xf numFmtId="0" fontId="5" fillId="0" borderId="7" xfId="0" applyFont="1" applyBorder="1" applyAlignment="1">
      <alignment horizontal="justify" vertical="center" wrapText="1"/>
    </xf>
    <xf numFmtId="0" fontId="3" fillId="0" borderId="7" xfId="61" applyBorder="1" applyAlignment="1">
      <alignment horizontal="justify" vertical="top" wrapText="1"/>
    </xf>
    <xf numFmtId="0" fontId="5" fillId="0" borderId="7" xfId="61" applyFont="1" applyBorder="1" applyAlignment="1">
      <alignment horizontal="justify" vertical="center" wrapText="1"/>
    </xf>
    <xf numFmtId="2" fontId="3" fillId="0" borderId="7" xfId="0" applyNumberFormat="1" applyFont="1" applyBorder="1" applyAlignment="1">
      <alignment horizontal="left" vertical="center"/>
    </xf>
    <xf numFmtId="0" fontId="3" fillId="0" borderId="7" xfId="60" applyBorder="1" applyAlignment="1">
      <alignment horizontal="justify" vertical="top" wrapText="1"/>
    </xf>
    <xf numFmtId="0" fontId="3" fillId="0" borderId="7" xfId="61" applyBorder="1" applyAlignment="1">
      <alignment horizontal="justify" vertical="center" wrapText="1"/>
    </xf>
    <xf numFmtId="0" fontId="5" fillId="0" borderId="7" xfId="0" applyFont="1" applyBorder="1" applyAlignment="1">
      <alignment horizontal="justify" vertical="top"/>
    </xf>
    <xf numFmtId="2" fontId="3" fillId="17" borderId="7" xfId="61" applyNumberFormat="1" applyFill="1" applyBorder="1" applyAlignment="1">
      <alignment horizontal="left" vertical="center"/>
    </xf>
    <xf numFmtId="2" fontId="3" fillId="17" borderId="7" xfId="0" applyNumberFormat="1" applyFont="1" applyFill="1" applyBorder="1" applyAlignment="1">
      <alignment horizontal="left" vertical="center" wrapText="1"/>
    </xf>
    <xf numFmtId="3" fontId="3" fillId="17" borderId="25" xfId="0" applyNumberFormat="1" applyFont="1" applyFill="1" applyBorder="1" applyAlignment="1">
      <alignment horizontal="center" vertical="center"/>
    </xf>
    <xf numFmtId="49" fontId="3" fillId="17" borderId="7" xfId="0" applyNumberFormat="1" applyFont="1" applyFill="1" applyBorder="1" applyAlignment="1">
      <alignment horizontal="justify" vertical="top"/>
    </xf>
    <xf numFmtId="49" fontId="3" fillId="17" borderId="15" xfId="0" applyNumberFormat="1" applyFont="1" applyFill="1" applyBorder="1" applyAlignment="1">
      <alignment horizontal="center" vertical="center"/>
    </xf>
    <xf numFmtId="2" fontId="19" fillId="0" borderId="7" xfId="0" applyNumberFormat="1" applyFont="1" applyBorder="1" applyAlignment="1">
      <alignment vertical="top" wrapText="1"/>
    </xf>
    <xf numFmtId="0" fontId="5" fillId="0" borderId="7" xfId="61" applyFont="1" applyBorder="1" applyAlignment="1">
      <alignment horizontal="left" vertical="center" wrapText="1"/>
    </xf>
    <xf numFmtId="0" fontId="3" fillId="17" borderId="15" xfId="0" applyFont="1" applyFill="1" applyBorder="1" applyAlignment="1">
      <alignment horizontal="center" vertical="center" wrapText="1"/>
    </xf>
    <xf numFmtId="0" fontId="3" fillId="17" borderId="19" xfId="0" applyFont="1" applyFill="1" applyBorder="1" applyAlignment="1">
      <alignment horizontal="justify" vertical="center" wrapText="1"/>
    </xf>
    <xf numFmtId="0" fontId="5" fillId="17" borderId="17" xfId="0" applyFont="1" applyFill="1" applyBorder="1" applyAlignment="1">
      <alignment horizontal="right" vertical="center" wrapText="1"/>
    </xf>
    <xf numFmtId="0" fontId="5" fillId="17" borderId="12" xfId="0" applyFont="1" applyFill="1" applyBorder="1" applyAlignment="1">
      <alignment vertical="center" wrapText="1"/>
    </xf>
    <xf numFmtId="0" fontId="3" fillId="17" borderId="22" xfId="0" applyFont="1" applyFill="1" applyBorder="1" applyAlignment="1">
      <alignment horizontal="center" vertical="center"/>
    </xf>
    <xf numFmtId="0" fontId="3" fillId="17" borderId="18" xfId="0" applyFont="1" applyFill="1" applyBorder="1" applyAlignment="1">
      <alignment horizontal="center" vertical="center"/>
    </xf>
    <xf numFmtId="0" fontId="5" fillId="0" borderId="4" xfId="0" applyFont="1" applyBorder="1" applyAlignment="1">
      <alignment horizontal="right" vertical="center"/>
    </xf>
    <xf numFmtId="0" fontId="5" fillId="0" borderId="7" xfId="0" applyFont="1" applyBorder="1" applyAlignment="1">
      <alignment horizontal="left" vertical="center"/>
    </xf>
    <xf numFmtId="0" fontId="3" fillId="0" borderId="4" xfId="0" applyFont="1" applyBorder="1" applyAlignment="1">
      <alignment horizontal="center" vertical="center"/>
    </xf>
    <xf numFmtId="1" fontId="3" fillId="0" borderId="16" xfId="0" applyNumberFormat="1" applyFont="1" applyBorder="1" applyAlignment="1">
      <alignment horizontal="center" vertical="center"/>
    </xf>
    <xf numFmtId="0" fontId="5" fillId="0" borderId="4" xfId="0" applyFont="1" applyBorder="1" applyAlignment="1">
      <alignment horizontal="right" vertical="top"/>
    </xf>
    <xf numFmtId="0" fontId="3" fillId="0" borderId="20" xfId="0" applyFont="1" applyBorder="1" applyAlignment="1">
      <alignment horizontal="center"/>
    </xf>
    <xf numFmtId="1" fontId="3" fillId="0" borderId="15" xfId="0" applyNumberFormat="1" applyFont="1" applyBorder="1" applyAlignment="1">
      <alignment horizontal="center"/>
    </xf>
    <xf numFmtId="0" fontId="3" fillId="0" borderId="20" xfId="0" applyFont="1" applyBorder="1" applyAlignment="1">
      <alignment horizontal="center" vertical="center"/>
    </xf>
    <xf numFmtId="1" fontId="3" fillId="0" borderId="15" xfId="0" applyNumberFormat="1" applyFont="1" applyBorder="1" applyAlignment="1">
      <alignment horizontal="center" vertical="center"/>
    </xf>
    <xf numFmtId="1" fontId="5" fillId="0" borderId="16" xfId="0" applyNumberFormat="1" applyFont="1" applyBorder="1" applyAlignment="1">
      <alignment horizontal="center" vertical="center"/>
    </xf>
    <xf numFmtId="0" fontId="23" fillId="17" borderId="0" xfId="0" applyFont="1" applyFill="1" applyAlignment="1">
      <alignment horizontal="center" vertical="center"/>
    </xf>
    <xf numFmtId="0" fontId="23" fillId="17" borderId="24" xfId="0" applyFont="1" applyFill="1" applyBorder="1" applyAlignment="1">
      <alignment horizontal="center" vertical="center"/>
    </xf>
    <xf numFmtId="0" fontId="3" fillId="17" borderId="4" xfId="0" applyFont="1" applyFill="1" applyBorder="1" applyAlignment="1">
      <alignment horizontal="left" vertical="center"/>
    </xf>
    <xf numFmtId="0" fontId="3" fillId="17" borderId="16" xfId="0" applyFont="1" applyFill="1" applyBorder="1" applyAlignment="1">
      <alignment horizontal="left" vertical="center"/>
    </xf>
  </cellXfs>
  <cellStyles count="80">
    <cellStyle name="20% - Accent1" xfId="1" xr:uid="{7160B5F0-4B95-43B1-88CF-9CE90020B58D}"/>
    <cellStyle name="20% - Accent1 2" xfId="2" xr:uid="{182F4B56-07F0-4FC4-98EE-D1FF32F4FDCD}"/>
    <cellStyle name="20% - Accent2" xfId="3" xr:uid="{4D90D163-D135-4213-9A04-14C84E9027AA}"/>
    <cellStyle name="20% - Accent2 2" xfId="4" xr:uid="{21D581B9-D92B-4074-BE2D-3B4323C89AAD}"/>
    <cellStyle name="20% - Accent3" xfId="5" xr:uid="{3AEEDB0D-CD40-46C3-819C-F729B1A004A0}"/>
    <cellStyle name="20% - Accent3 2" xfId="6" xr:uid="{529861CE-B22E-4794-82DE-BB94E9EC4183}"/>
    <cellStyle name="20% - Accent4" xfId="7" xr:uid="{3D751717-2C36-48A6-BBAD-3784FA2C7299}"/>
    <cellStyle name="20% - Accent4 2" xfId="8" xr:uid="{768A6DA5-BD72-4350-AFAB-EE6C52DD9C50}"/>
    <cellStyle name="20% - Accent5" xfId="9" xr:uid="{29D388FD-0B7C-404C-BE98-00E53A4DF630}"/>
    <cellStyle name="20% - Accent5 2" xfId="10" xr:uid="{85236E6E-410D-4187-8BE1-3903217865F7}"/>
    <cellStyle name="20% - Accent6" xfId="11" xr:uid="{CF570F4D-134C-458F-AFC2-6FB6748D959B}"/>
    <cellStyle name="20% - Accent6 2" xfId="12" xr:uid="{01C9C761-C063-4436-8E22-23F565688835}"/>
    <cellStyle name="40% - Accent1" xfId="13" xr:uid="{CE4463F5-1776-4E7C-95CF-121EFD662AD4}"/>
    <cellStyle name="40% - Accent1 2" xfId="14" xr:uid="{6FF7ABD5-1FBC-451C-8E21-30D6F82815BE}"/>
    <cellStyle name="40% - Accent2" xfId="15" xr:uid="{819E28BF-BF55-44CC-BFB9-A4E91D4152BB}"/>
    <cellStyle name="40% - Accent2 2" xfId="16" xr:uid="{EA4B4829-D335-4039-991D-057A29735934}"/>
    <cellStyle name="40% - Accent3" xfId="17" xr:uid="{1E917436-DED9-4278-96B5-B23808831730}"/>
    <cellStyle name="40% - Accent3 2" xfId="18" xr:uid="{706A6AB2-9E5F-4F32-8B91-A0861E54B7A2}"/>
    <cellStyle name="40% - Accent4" xfId="19" xr:uid="{F79D8C9B-45FF-4680-8A3C-9E387DC7F87D}"/>
    <cellStyle name="40% - Accent4 2" xfId="20" xr:uid="{035B7153-76E7-4AF4-AB7F-E6E9609A3937}"/>
    <cellStyle name="40% - Accent5" xfId="21" xr:uid="{181DE44A-45F8-45A2-8223-092A2D9B0E46}"/>
    <cellStyle name="40% - Accent5 2" xfId="22" xr:uid="{0D96D4AF-88C8-44F4-B976-A485C268F7CE}"/>
    <cellStyle name="40% - Accent6" xfId="23" xr:uid="{2EA61CC1-E22F-4B24-A9B2-A084A5D04C1C}"/>
    <cellStyle name="40% - Accent6 2" xfId="24" xr:uid="{F4D23262-F53D-4C1B-8DB0-98A4EFF1D69A}"/>
    <cellStyle name="60% - Accent1" xfId="25" xr:uid="{5D4BE1EB-22DF-4052-8B39-42C07437936F}"/>
    <cellStyle name="60% - Accent1 2" xfId="26" xr:uid="{669ADF10-1D63-4D20-9492-98127E743B07}"/>
    <cellStyle name="60% - Accent2" xfId="27" xr:uid="{B2562F8B-D170-483C-BFA8-BD155F21DF64}"/>
    <cellStyle name="60% - Accent2 2" xfId="28" xr:uid="{6E951DC9-F50E-489C-88FB-4C5C8D28CFDC}"/>
    <cellStyle name="60% - Accent3" xfId="29" xr:uid="{3176DA53-1308-4332-9180-2F3C2F136E22}"/>
    <cellStyle name="60% - Accent3 2" xfId="30" xr:uid="{AB6D6D8F-5754-4FDF-9720-6369014EA7F0}"/>
    <cellStyle name="60% - Accent4" xfId="31" xr:uid="{44910B76-C298-4175-A359-6A36AD3EE531}"/>
    <cellStyle name="60% - Accent4 2" xfId="32" xr:uid="{21248A8B-03B6-4F1B-8058-FA527EAAF1EA}"/>
    <cellStyle name="60% - Accent5" xfId="33" xr:uid="{BF4ACF98-5408-41F9-B7CE-AF63CA4D82A8}"/>
    <cellStyle name="60% - Accent5 2" xfId="34" xr:uid="{AC91E8BD-452E-47A6-8196-4752889EA062}"/>
    <cellStyle name="60% - Accent6" xfId="35" xr:uid="{084F94A2-7842-452F-A255-FBB0E327BFE4}"/>
    <cellStyle name="60% - Accent6 2" xfId="36" xr:uid="{B2F15286-07ED-468A-90B3-781CEBF3C207}"/>
    <cellStyle name="Accent1" xfId="37" xr:uid="{5FFDE5FA-A44A-4D4B-A5BC-D9522535D211}"/>
    <cellStyle name="Accent1 2" xfId="38" xr:uid="{D7D12899-47F9-4870-8908-8B4BA242ABEB}"/>
    <cellStyle name="Accent2" xfId="39" xr:uid="{E2E5CC3A-5E8B-420B-A5C1-B8910DA97485}"/>
    <cellStyle name="Accent2 2" xfId="40" xr:uid="{16643DFE-2CCD-4799-A7E7-6A7AA2BB9611}"/>
    <cellStyle name="Accent3" xfId="41" xr:uid="{67993975-674C-492E-AE15-D455630995FE}"/>
    <cellStyle name="Accent3 2" xfId="42" xr:uid="{366CB8E2-D091-4CE4-BCB6-95C030151B22}"/>
    <cellStyle name="Accent4" xfId="43" xr:uid="{5646AAAC-F8CC-4F7C-8A5E-810AC82C4806}"/>
    <cellStyle name="Accent4 2" xfId="44" xr:uid="{D2A10B92-FD15-411A-B1D0-5BFCF5790F12}"/>
    <cellStyle name="Accent5" xfId="45" xr:uid="{C4AB77B9-8653-40A6-B00C-294B9BFF19A8}"/>
    <cellStyle name="Accent5 2" xfId="46" xr:uid="{E1776266-6120-4AF1-BDAF-BC111BC8F41F}"/>
    <cellStyle name="Accent6" xfId="47" xr:uid="{7D25F76C-3833-41A5-85CA-44192E403C3A}"/>
    <cellStyle name="Accent6 2" xfId="48" xr:uid="{4647F44E-6372-4E1F-81A7-8F60952BCD60}"/>
    <cellStyle name="Bad" xfId="49" xr:uid="{B29635FD-D607-44D5-865C-FD4FCB996F9B}"/>
    <cellStyle name="Bad 2" xfId="50" xr:uid="{E4F631D1-2DB2-45AF-A52E-D64E23E3120D}"/>
    <cellStyle name="Calculation" xfId="51" xr:uid="{B90D502B-567A-40B6-BFA8-490FE0EBB720}"/>
    <cellStyle name="Calculation 2" xfId="52" xr:uid="{4EF53075-D152-46F3-8AFF-7933BEA931B8}"/>
    <cellStyle name="Check Cell" xfId="53" xr:uid="{2B7D921A-8E88-46DC-9C7A-E468DE556AF5}"/>
    <cellStyle name="Check Cell 2" xfId="54" xr:uid="{3EFEC40C-697D-4EB8-BE60-1387C2F44B98}"/>
    <cellStyle name="Euro" xfId="55" xr:uid="{96277314-0203-4BB0-B6CB-B2BAEB933099}"/>
    <cellStyle name="Explanatory Text" xfId="56" xr:uid="{51C32CDE-C645-402E-B79B-767B227E420E}"/>
    <cellStyle name="Explanatory Text 2" xfId="57" xr:uid="{B518E97F-DFE6-46D1-9302-0A7DACF542D5}"/>
    <cellStyle name="Neutral" xfId="58" xr:uid="{84D6FB64-BFBB-48CD-87A8-7227A2494FDD}"/>
    <cellStyle name="Neutral 2" xfId="59" xr:uid="{4B7C2153-91DB-47FA-B107-9DA27767605E}"/>
    <cellStyle name="Normal" xfId="0" builtinId="0"/>
    <cellStyle name="Normal 18" xfId="60" xr:uid="{A05186F7-4F7A-4B9F-A61D-0C7150F0D402}"/>
    <cellStyle name="Normal 2" xfId="61" xr:uid="{335CA5AD-AC0C-4E06-9E48-F620E830FE22}"/>
    <cellStyle name="Normal 2 2 2 2" xfId="62" xr:uid="{7C5F6046-C402-44A6-B14B-D5E9880F03CF}"/>
    <cellStyle name="Normal 2 3" xfId="63" xr:uid="{7C611071-E6B2-46E6-A716-35DD4C4ED565}"/>
    <cellStyle name="Normal 3" xfId="64" xr:uid="{F24D277C-61DA-40AF-8700-E4F3FA1E4139}"/>
    <cellStyle name="Normal 3 2" xfId="65" xr:uid="{C8F56DE7-5CFD-42EC-9EEC-AEB9D4817BF5}"/>
    <cellStyle name="Normal 4" xfId="66" xr:uid="{837990F7-7D9A-4A06-AF47-50FD8B22E0F9}"/>
    <cellStyle name="Normal 4 2" xfId="79" xr:uid="{9ABF4E87-5FDD-48E1-8081-36813CA3D9E3}"/>
    <cellStyle name="Normal 4 3" xfId="78" xr:uid="{2CA5C244-D456-40B9-B747-7BB8CD0A881E}"/>
    <cellStyle name="Output" xfId="67" xr:uid="{E8B25808-E255-4ED0-97B2-F1094EF9DAA8}"/>
    <cellStyle name="Output 2" xfId="68" xr:uid="{6DE29982-557F-40B0-97A8-E187A6FF5C20}"/>
    <cellStyle name="Percent" xfId="71" builtinId="5"/>
    <cellStyle name="Percent 2" xfId="69" xr:uid="{CB139EFE-A932-4F08-BC7E-D16D008C9891}"/>
    <cellStyle name="Percent 3" xfId="70" xr:uid="{5E18EF64-B0DD-4EE7-8DD5-1317B3C0B206}"/>
    <cellStyle name="Percentagem 2" xfId="72" xr:uid="{042E8015-7BC8-4ED4-B655-501229175C9C}"/>
    <cellStyle name="Symbol" xfId="73" xr:uid="{E2039357-75D4-44E7-8311-16120DDEB52D}"/>
    <cellStyle name="Title" xfId="74" xr:uid="{B11BFDAB-5AC8-48F3-A586-C7A56123A9DA}"/>
    <cellStyle name="Title 2" xfId="75" xr:uid="{170A462C-7CB9-446A-A99C-4EAF747D6DC4}"/>
    <cellStyle name="Vírgula 2" xfId="76" xr:uid="{E4C18B52-5E1E-4017-87A7-36909E6680D3}"/>
    <cellStyle name="Vírgula 2 2" xfId="77" xr:uid="{CFAF0EE0-8B0D-4C53-B9B8-2B2667BBE1A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Bill%20summary"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ummary"/>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7EDCB"/>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7EDCB"/>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FB59F-0F77-4A64-A346-D2B825BC15C3}">
  <sheetPr codeName="Folha1">
    <tabColor rgb="FF00B050"/>
  </sheetPr>
  <dimension ref="A1:H49"/>
  <sheetViews>
    <sheetView view="pageBreakPreview" zoomScaleNormal="100" zoomScaleSheetLayoutView="100" workbookViewId="0">
      <selection activeCell="C15" sqref="C15"/>
    </sheetView>
  </sheetViews>
  <sheetFormatPr defaultColWidth="9.109375" defaultRowHeight="15" customHeight="1" x14ac:dyDescent="0.25"/>
  <cols>
    <col min="1" max="1" width="7.6640625" style="1" customWidth="1"/>
    <col min="2" max="2" width="83" style="1" customWidth="1"/>
    <col min="3" max="3" width="32" style="50" customWidth="1"/>
    <col min="4" max="4" width="12.88671875" style="3" bestFit="1" customWidth="1"/>
    <col min="5" max="5" width="16.44140625" style="3" bestFit="1" customWidth="1"/>
    <col min="6" max="6" width="19.5546875" style="3" bestFit="1" customWidth="1"/>
    <col min="7" max="16384" width="9.109375" style="3"/>
  </cols>
  <sheetData>
    <row r="1" spans="1:3" ht="15" customHeight="1" x14ac:dyDescent="0.25">
      <c r="A1" s="249" t="s">
        <v>0</v>
      </c>
      <c r="B1" s="249"/>
      <c r="C1" s="249"/>
    </row>
    <row r="2" spans="1:3" ht="15" customHeight="1" x14ac:dyDescent="0.25">
      <c r="A2" s="249"/>
      <c r="B2" s="249"/>
      <c r="C2" s="249"/>
    </row>
    <row r="3" spans="1:3" ht="15" customHeight="1" x14ac:dyDescent="0.25">
      <c r="A3" s="250"/>
      <c r="B3" s="250"/>
      <c r="C3" s="250"/>
    </row>
    <row r="4" spans="1:3" ht="15" customHeight="1" x14ac:dyDescent="0.25">
      <c r="A4" s="54" t="s">
        <v>1</v>
      </c>
      <c r="B4" s="55"/>
      <c r="C4" s="56" t="s">
        <v>2</v>
      </c>
    </row>
    <row r="5" spans="1:3" ht="15" customHeight="1" x14ac:dyDescent="0.25">
      <c r="A5" s="57"/>
      <c r="B5" s="58"/>
      <c r="C5" s="19" t="s">
        <v>3</v>
      </c>
    </row>
    <row r="6" spans="1:3" s="35" customFormat="1" ht="30" customHeight="1" x14ac:dyDescent="0.25">
      <c r="A6" s="22">
        <v>1</v>
      </c>
      <c r="B6" s="18" t="s">
        <v>4</v>
      </c>
      <c r="C6" s="23"/>
    </row>
    <row r="7" spans="1:3" ht="20.100000000000001" customHeight="1" x14ac:dyDescent="0.25">
      <c r="A7" s="44">
        <v>1.1000000000000001</v>
      </c>
      <c r="B7" s="45" t="s">
        <v>5</v>
      </c>
      <c r="C7" s="43">
        <f>+'1'!F8</f>
        <v>0</v>
      </c>
    </row>
    <row r="8" spans="1:3" ht="20.100000000000001" customHeight="1" x14ac:dyDescent="0.25">
      <c r="A8" s="44">
        <v>1.2</v>
      </c>
      <c r="B8" s="45" t="s">
        <v>6</v>
      </c>
      <c r="C8" s="43">
        <f>+'1'!F15</f>
        <v>0</v>
      </c>
    </row>
    <row r="9" spans="1:3" ht="20.100000000000001" customHeight="1" x14ac:dyDescent="0.25">
      <c r="A9" s="44">
        <v>1.3</v>
      </c>
      <c r="B9" s="45" t="s">
        <v>7</v>
      </c>
      <c r="C9" s="43">
        <f>+'1'!F19</f>
        <v>0</v>
      </c>
    </row>
    <row r="10" spans="1:3" ht="20.100000000000001" customHeight="1" x14ac:dyDescent="0.25">
      <c r="A10" s="44">
        <v>1.4</v>
      </c>
      <c r="B10" s="45" t="s">
        <v>8</v>
      </c>
      <c r="C10" s="43">
        <f>+'1'!F23</f>
        <v>0</v>
      </c>
    </row>
    <row r="11" spans="1:3" ht="20.100000000000001" customHeight="1" x14ac:dyDescent="0.25">
      <c r="A11" s="44">
        <v>1.5</v>
      </c>
      <c r="B11" s="45" t="s">
        <v>9</v>
      </c>
      <c r="C11" s="43">
        <f>+'1'!F28</f>
        <v>0</v>
      </c>
    </row>
    <row r="12" spans="1:3" ht="20.100000000000001" customHeight="1" x14ac:dyDescent="0.25">
      <c r="A12" s="44">
        <v>1.6</v>
      </c>
      <c r="B12" s="45" t="s">
        <v>10</v>
      </c>
      <c r="C12" s="43">
        <f>+'1'!F31</f>
        <v>0</v>
      </c>
    </row>
    <row r="13" spans="1:3" ht="20.100000000000001" customHeight="1" x14ac:dyDescent="0.25">
      <c r="A13" s="44">
        <v>1.7</v>
      </c>
      <c r="B13" s="45" t="s">
        <v>11</v>
      </c>
      <c r="C13" s="43">
        <f>+'1'!F35</f>
        <v>0</v>
      </c>
    </row>
    <row r="14" spans="1:3" ht="20.100000000000001" customHeight="1" x14ac:dyDescent="0.25">
      <c r="A14" s="44">
        <v>1.8</v>
      </c>
      <c r="B14" s="45" t="s">
        <v>12</v>
      </c>
      <c r="C14" s="43">
        <f>+'1'!F44</f>
        <v>0</v>
      </c>
    </row>
    <row r="15" spans="1:3" ht="20.100000000000001" customHeight="1" x14ac:dyDescent="0.25">
      <c r="A15" s="33">
        <v>1.9</v>
      </c>
      <c r="B15" s="45" t="s">
        <v>13</v>
      </c>
      <c r="C15" s="43">
        <f>+'1'!F52</f>
        <v>0</v>
      </c>
    </row>
    <row r="16" spans="1:3" ht="20.100000000000001" customHeight="1" x14ac:dyDescent="0.25">
      <c r="A16" s="33">
        <v>1.1000000000000001</v>
      </c>
      <c r="B16" s="45" t="s">
        <v>14</v>
      </c>
      <c r="C16" s="43">
        <f>+'1'!F58</f>
        <v>0</v>
      </c>
    </row>
    <row r="17" spans="1:7" ht="19.5" customHeight="1" x14ac:dyDescent="0.25">
      <c r="A17" s="36"/>
      <c r="B17" s="20" t="s">
        <v>15</v>
      </c>
      <c r="C17" s="41">
        <f>+SUM(C7:C16)</f>
        <v>0</v>
      </c>
      <c r="D17" s="158"/>
    </row>
    <row r="18" spans="1:7" s="35" customFormat="1" ht="30" customHeight="1" x14ac:dyDescent="0.25">
      <c r="A18" s="22">
        <v>2</v>
      </c>
      <c r="B18" s="18" t="s">
        <v>16</v>
      </c>
      <c r="C18" s="42"/>
      <c r="D18" s="3"/>
      <c r="E18" s="106"/>
      <c r="F18" s="106"/>
      <c r="G18" s="106"/>
    </row>
    <row r="19" spans="1:7" ht="20.100000000000001" customHeight="1" x14ac:dyDescent="0.25">
      <c r="A19" s="44">
        <v>2.1</v>
      </c>
      <c r="B19" s="45" t="s">
        <v>17</v>
      </c>
      <c r="C19" s="43">
        <f>'2.1'!F221</f>
        <v>0</v>
      </c>
      <c r="E19" s="104"/>
      <c r="F19" s="105"/>
      <c r="G19" s="104"/>
    </row>
    <row r="20" spans="1:7" ht="20.100000000000001" customHeight="1" x14ac:dyDescent="0.25">
      <c r="A20" s="14">
        <v>2.2000000000000002</v>
      </c>
      <c r="B20" s="45" t="s">
        <v>18</v>
      </c>
      <c r="C20" s="47">
        <f>'2.2'!F129</f>
        <v>0</v>
      </c>
      <c r="E20" s="104"/>
      <c r="F20" s="105"/>
      <c r="G20" s="104"/>
    </row>
    <row r="21" spans="1:7" ht="20.100000000000001" customHeight="1" x14ac:dyDescent="0.25">
      <c r="A21" s="14">
        <v>2.2999999999999998</v>
      </c>
      <c r="B21" s="45" t="s">
        <v>19</v>
      </c>
      <c r="C21" s="47">
        <f>'2.3'!F44</f>
        <v>0</v>
      </c>
      <c r="E21" s="104"/>
      <c r="F21" s="105"/>
      <c r="G21" s="104"/>
    </row>
    <row r="22" spans="1:7" ht="20.100000000000001" customHeight="1" x14ac:dyDescent="0.25">
      <c r="A22" s="44">
        <v>2.4</v>
      </c>
      <c r="B22" s="45" t="s">
        <v>20</v>
      </c>
      <c r="C22" s="43">
        <f>'2.4'!F103</f>
        <v>0</v>
      </c>
      <c r="E22" s="104"/>
      <c r="F22" s="105"/>
      <c r="G22" s="104"/>
    </row>
    <row r="23" spans="1:7" ht="19.5" customHeight="1" x14ac:dyDescent="0.25">
      <c r="A23" s="36"/>
      <c r="B23" s="20" t="s">
        <v>15</v>
      </c>
      <c r="C23" s="41">
        <f>+SUM(C19:C22)</f>
        <v>0</v>
      </c>
      <c r="E23" s="107"/>
      <c r="F23" s="108"/>
      <c r="G23" s="107"/>
    </row>
    <row r="24" spans="1:7" s="35" customFormat="1" ht="30" customHeight="1" x14ac:dyDescent="0.25">
      <c r="A24" s="22">
        <v>3</v>
      </c>
      <c r="B24" s="18" t="s">
        <v>21</v>
      </c>
      <c r="C24" s="42"/>
      <c r="D24" s="3"/>
      <c r="E24" s="60"/>
      <c r="F24" s="60"/>
      <c r="G24" s="60"/>
    </row>
    <row r="25" spans="1:7" ht="20.100000000000001" customHeight="1" x14ac:dyDescent="0.25">
      <c r="A25" s="44">
        <v>3.1</v>
      </c>
      <c r="B25" s="45" t="s">
        <v>17</v>
      </c>
      <c r="C25" s="47">
        <f>'3.1'!F204</f>
        <v>0</v>
      </c>
      <c r="F25" s="5"/>
    </row>
    <row r="26" spans="1:7" ht="20.100000000000001" customHeight="1" x14ac:dyDescent="0.25">
      <c r="A26" s="44">
        <v>3.2</v>
      </c>
      <c r="B26" s="46" t="s">
        <v>22</v>
      </c>
      <c r="C26" s="47">
        <f>'3.2'!F106</f>
        <v>0</v>
      </c>
      <c r="F26" s="5"/>
    </row>
    <row r="27" spans="1:7" ht="20.100000000000001" customHeight="1" x14ac:dyDescent="0.25">
      <c r="A27" s="44">
        <v>3.3</v>
      </c>
      <c r="B27" s="45" t="s">
        <v>20</v>
      </c>
      <c r="C27" s="47">
        <f>'3.3'!F21</f>
        <v>0</v>
      </c>
      <c r="F27" s="5"/>
    </row>
    <row r="28" spans="1:7" ht="19.5" customHeight="1" x14ac:dyDescent="0.25">
      <c r="A28" s="36"/>
      <c r="B28" s="20" t="s">
        <v>15</v>
      </c>
      <c r="C28" s="41">
        <f>+SUM(C25:C27)</f>
        <v>0</v>
      </c>
      <c r="E28" s="62"/>
      <c r="F28" s="61"/>
      <c r="G28" s="62"/>
    </row>
    <row r="29" spans="1:7" s="35" customFormat="1" ht="30" customHeight="1" x14ac:dyDescent="0.25">
      <c r="A29" s="22">
        <v>4</v>
      </c>
      <c r="B29" s="18" t="s">
        <v>23</v>
      </c>
      <c r="C29" s="42"/>
      <c r="D29" s="3"/>
      <c r="E29" s="60"/>
      <c r="F29" s="60"/>
      <c r="G29" s="60"/>
    </row>
    <row r="30" spans="1:7" ht="20.100000000000001" customHeight="1" x14ac:dyDescent="0.25">
      <c r="A30" s="44">
        <v>4.0999999999999996</v>
      </c>
      <c r="B30" s="45" t="s">
        <v>17</v>
      </c>
      <c r="C30" s="47">
        <f>+'4.1'!F147</f>
        <v>0</v>
      </c>
      <c r="F30" s="5"/>
    </row>
    <row r="31" spans="1:7" ht="20.100000000000001" customHeight="1" x14ac:dyDescent="0.25">
      <c r="A31" s="44">
        <v>4.2</v>
      </c>
      <c r="B31" s="45" t="s">
        <v>24</v>
      </c>
      <c r="C31" s="47">
        <f>'4.2'!F145</f>
        <v>0</v>
      </c>
      <c r="F31" s="5"/>
    </row>
    <row r="32" spans="1:7" ht="19.5" customHeight="1" x14ac:dyDescent="0.25">
      <c r="A32" s="36"/>
      <c r="B32" s="20" t="s">
        <v>15</v>
      </c>
      <c r="C32" s="41">
        <f>+SUM(C30:C31)</f>
        <v>0</v>
      </c>
      <c r="E32" s="62"/>
      <c r="F32" s="61"/>
      <c r="G32" s="62"/>
    </row>
    <row r="33" spans="1:8" s="35" customFormat="1" ht="30" customHeight="1" x14ac:dyDescent="0.25">
      <c r="A33" s="22">
        <v>5</v>
      </c>
      <c r="B33" s="18" t="s">
        <v>25</v>
      </c>
      <c r="C33" s="42"/>
      <c r="E33" s="60"/>
      <c r="F33" s="60"/>
      <c r="G33" s="60"/>
    </row>
    <row r="34" spans="1:8" ht="20.100000000000001" customHeight="1" x14ac:dyDescent="0.25">
      <c r="A34" s="44">
        <v>5.0999999999999996</v>
      </c>
      <c r="B34" s="45" t="s">
        <v>17</v>
      </c>
      <c r="C34" s="47">
        <f>'5.1'!F21</f>
        <v>0</v>
      </c>
      <c r="F34" s="5"/>
    </row>
    <row r="35" spans="1:8" ht="20.100000000000001" customHeight="1" x14ac:dyDescent="0.25">
      <c r="A35" s="44">
        <v>5.2</v>
      </c>
      <c r="B35" s="45" t="s">
        <v>22</v>
      </c>
      <c r="C35" s="47">
        <f>'5.2'!F10</f>
        <v>0</v>
      </c>
      <c r="F35" s="5"/>
    </row>
    <row r="36" spans="1:8" ht="19.5" customHeight="1" x14ac:dyDescent="0.25">
      <c r="A36" s="36"/>
      <c r="B36" s="20" t="s">
        <v>15</v>
      </c>
      <c r="C36" s="41">
        <f>+SUM(C34:C35)</f>
        <v>0</v>
      </c>
      <c r="E36" s="62"/>
      <c r="F36" s="61"/>
      <c r="G36" s="62"/>
    </row>
    <row r="37" spans="1:8" s="35" customFormat="1" ht="30" customHeight="1" x14ac:dyDescent="0.25">
      <c r="A37" s="37">
        <v>6</v>
      </c>
      <c r="B37" s="49" t="s">
        <v>26</v>
      </c>
      <c r="C37" s="42"/>
      <c r="E37" s="60"/>
      <c r="F37" s="60"/>
      <c r="G37" s="60"/>
    </row>
    <row r="38" spans="1:8" ht="20.100000000000001" customHeight="1" x14ac:dyDescent="0.25">
      <c r="A38" s="44">
        <v>6.1</v>
      </c>
      <c r="B38" s="45" t="s">
        <v>17</v>
      </c>
      <c r="C38" s="47">
        <f>'6.1a6.3'!F15</f>
        <v>0</v>
      </c>
      <c r="F38" s="5"/>
    </row>
    <row r="39" spans="1:8" ht="20.100000000000001" customHeight="1" x14ac:dyDescent="0.25">
      <c r="A39" s="44">
        <v>6.2</v>
      </c>
      <c r="B39" s="45" t="s">
        <v>22</v>
      </c>
      <c r="C39" s="47">
        <f>'6.1a6.3'!F19</f>
        <v>0</v>
      </c>
      <c r="F39" s="5"/>
    </row>
    <row r="40" spans="1:8" ht="26.4" x14ac:dyDescent="0.25">
      <c r="A40" s="44">
        <v>6.3</v>
      </c>
      <c r="B40" s="59" t="s">
        <v>27</v>
      </c>
      <c r="C40" s="47">
        <f>'6.1a6.3'!F42</f>
        <v>0</v>
      </c>
      <c r="F40" s="5"/>
    </row>
    <row r="41" spans="1:8" ht="19.5" customHeight="1" x14ac:dyDescent="0.25">
      <c r="A41" s="36"/>
      <c r="B41" s="20" t="s">
        <v>15</v>
      </c>
      <c r="C41" s="41">
        <f>SUM(C38:C40)</f>
        <v>0</v>
      </c>
      <c r="E41" s="62"/>
      <c r="F41" s="61"/>
      <c r="G41" s="62"/>
    </row>
    <row r="42" spans="1:8" s="35" customFormat="1" ht="30" customHeight="1" x14ac:dyDescent="0.25">
      <c r="A42" s="37">
        <v>7</v>
      </c>
      <c r="B42" s="49" t="s">
        <v>28</v>
      </c>
      <c r="C42" s="42"/>
      <c r="E42" s="60"/>
      <c r="F42" s="60"/>
      <c r="G42" s="60"/>
    </row>
    <row r="43" spans="1:8" ht="20.100000000000001" customHeight="1" x14ac:dyDescent="0.25">
      <c r="A43" s="44">
        <v>7.1</v>
      </c>
      <c r="B43" s="45" t="s">
        <v>29</v>
      </c>
      <c r="C43" s="47">
        <f>+'7'!F8</f>
        <v>0</v>
      </c>
      <c r="F43" s="5"/>
    </row>
    <row r="44" spans="1:8" ht="26.4" x14ac:dyDescent="0.25">
      <c r="A44" s="44">
        <v>7.2</v>
      </c>
      <c r="B44" s="59" t="s">
        <v>30</v>
      </c>
      <c r="C44" s="47">
        <f>'7'!F11</f>
        <v>0</v>
      </c>
      <c r="F44" s="5"/>
    </row>
    <row r="45" spans="1:8" ht="20.100000000000001" customHeight="1" x14ac:dyDescent="0.25">
      <c r="A45" s="44">
        <v>7.3</v>
      </c>
      <c r="B45" s="59" t="s">
        <v>31</v>
      </c>
      <c r="C45" s="47">
        <f>'7'!F15</f>
        <v>0</v>
      </c>
      <c r="F45" s="5"/>
    </row>
    <row r="46" spans="1:8" ht="19.5" customHeight="1" thickBot="1" x14ac:dyDescent="0.3">
      <c r="A46" s="36"/>
      <c r="B46" s="20" t="s">
        <v>15</v>
      </c>
      <c r="C46" s="41">
        <f>SUM(C43:C45)</f>
        <v>0</v>
      </c>
      <c r="E46" s="62"/>
      <c r="F46" s="61"/>
      <c r="G46" s="62"/>
      <c r="H46" s="53"/>
    </row>
    <row r="47" spans="1:8" ht="30" customHeight="1" thickBot="1" x14ac:dyDescent="0.3">
      <c r="A47" s="24"/>
      <c r="B47" s="25" t="s">
        <v>2</v>
      </c>
      <c r="C47" s="34">
        <f>+C46+C41+C23+C17+C36+C32+C28</f>
        <v>0</v>
      </c>
      <c r="E47" s="5"/>
    </row>
    <row r="48" spans="1:8" ht="30" customHeight="1" thickBot="1" x14ac:dyDescent="0.3">
      <c r="A48" s="26"/>
      <c r="B48" s="21" t="s">
        <v>32</v>
      </c>
      <c r="C48" s="40">
        <f>+C47*0.064</f>
        <v>0</v>
      </c>
    </row>
    <row r="49" spans="1:5" ht="30" customHeight="1" thickBot="1" x14ac:dyDescent="0.3">
      <c r="A49" s="24"/>
      <c r="B49" s="25" t="s">
        <v>33</v>
      </c>
      <c r="C49" s="34">
        <f>+C48+C47</f>
        <v>0</v>
      </c>
      <c r="E49" s="5"/>
    </row>
  </sheetData>
  <mergeCells count="1">
    <mergeCell ref="A1:C3"/>
  </mergeCells>
  <printOptions horizontalCentered="1"/>
  <pageMargins left="0.78740157480314965" right="0.78740157480314965" top="1.1811023622047245" bottom="0.59055118110236227" header="0.39370078740157483" footer="0"/>
  <pageSetup paperSize="9" scale="53" orientation="portrait" useFirstPageNumber="1" r:id="rId1"/>
  <headerFooter alignWithMargins="0">
    <oddFooter>&amp;R&amp;P/&amp;N</oddFooter>
    <evenFooter>&amp;L&amp;P/&amp;N</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708F2-D533-46E5-A6E5-F02381069D4E}">
  <sheetPr codeName="Folha2">
    <tabColor theme="9" tint="-0.249977111117893"/>
    <pageSetUpPr fitToPage="1"/>
  </sheetPr>
  <dimension ref="A1:H297"/>
  <sheetViews>
    <sheetView view="pageBreakPreview" zoomScaleNormal="100" zoomScaleSheetLayoutView="100" workbookViewId="0">
      <pane ySplit="3" topLeftCell="A4" activePane="bottomLeft" state="frozen"/>
      <selection pane="bottomLeft" activeCell="A24" sqref="A24:D29"/>
    </sheetView>
  </sheetViews>
  <sheetFormatPr defaultColWidth="9.109375" defaultRowHeight="13.2" x14ac:dyDescent="0.25"/>
  <cols>
    <col min="1" max="1" width="9.88671875" style="12" customWidth="1"/>
    <col min="2" max="2" width="78" style="4" customWidth="1"/>
    <col min="3" max="3" width="20.5546875" style="4" customWidth="1"/>
    <col min="4" max="4" width="22.109375" style="2" customWidth="1"/>
    <col min="5" max="5" width="21.109375" style="13" customWidth="1"/>
    <col min="6" max="6" width="18.6640625" style="13" customWidth="1"/>
    <col min="7" max="7" width="8.88671875" style="1" customWidth="1"/>
    <col min="8" max="8" width="14.6640625" style="1" customWidth="1"/>
    <col min="9" max="9" width="12.33203125" style="1" bestFit="1" customWidth="1"/>
    <col min="10" max="16384" width="9.109375" style="1"/>
  </cols>
  <sheetData>
    <row r="1" spans="1:8" ht="18" customHeight="1" x14ac:dyDescent="0.25">
      <c r="A1" s="28" t="s">
        <v>1</v>
      </c>
      <c r="B1" s="27"/>
      <c r="C1" s="29" t="s">
        <v>34</v>
      </c>
      <c r="D1" s="30" t="s">
        <v>35</v>
      </c>
      <c r="E1" s="31" t="s">
        <v>36</v>
      </c>
      <c r="F1" s="32" t="s">
        <v>37</v>
      </c>
    </row>
    <row r="2" spans="1:8" ht="18" customHeight="1" x14ac:dyDescent="0.25">
      <c r="A2" s="15"/>
      <c r="B2" s="16"/>
      <c r="C2" s="17"/>
      <c r="D2" s="19"/>
      <c r="E2" s="19" t="s">
        <v>3</v>
      </c>
      <c r="F2" s="19" t="s">
        <v>3</v>
      </c>
      <c r="G2" s="38"/>
      <c r="H2" s="51"/>
    </row>
    <row r="3" spans="1:8" s="112" customFormat="1" ht="30" customHeight="1" x14ac:dyDescent="0.25">
      <c r="A3" s="159">
        <v>1</v>
      </c>
      <c r="B3" s="160" t="s">
        <v>4</v>
      </c>
      <c r="C3" s="159"/>
      <c r="D3" s="161"/>
      <c r="E3" s="162"/>
      <c r="F3" s="75"/>
      <c r="H3" s="117"/>
    </row>
    <row r="4" spans="1:8" s="112" customFormat="1" ht="50.25" customHeight="1" x14ac:dyDescent="0.25">
      <c r="A4" s="78"/>
      <c r="B4" s="79" t="s">
        <v>38</v>
      </c>
      <c r="C4" s="76"/>
      <c r="D4" s="80"/>
      <c r="E4" s="109"/>
      <c r="F4" s="110"/>
    </row>
    <row r="5" spans="1:8" s="111" customFormat="1" ht="19.5" customHeight="1" x14ac:dyDescent="0.25">
      <c r="A5" s="74" t="s">
        <v>39</v>
      </c>
      <c r="B5" s="67" t="s">
        <v>5</v>
      </c>
      <c r="C5" s="76"/>
      <c r="D5" s="77"/>
      <c r="E5" s="109"/>
      <c r="F5" s="110"/>
    </row>
    <row r="6" spans="1:8" s="112" customFormat="1" ht="40.5" customHeight="1" x14ac:dyDescent="0.25">
      <c r="A6" s="78" t="s">
        <v>40</v>
      </c>
      <c r="B6" s="87" t="s">
        <v>41</v>
      </c>
      <c r="C6" s="155" t="s">
        <v>42</v>
      </c>
      <c r="D6" s="70">
        <v>1</v>
      </c>
      <c r="E6" s="114"/>
      <c r="F6" s="71">
        <f>D6*E6</f>
        <v>0</v>
      </c>
      <c r="G6" s="163"/>
    </row>
    <row r="7" spans="1:8" s="112" customFormat="1" ht="52.8" x14ac:dyDescent="0.25">
      <c r="A7" s="78" t="s">
        <v>43</v>
      </c>
      <c r="B7" s="87" t="s">
        <v>44</v>
      </c>
      <c r="C7" s="155" t="s">
        <v>42</v>
      </c>
      <c r="D7" s="70">
        <v>1</v>
      </c>
      <c r="E7" s="114"/>
      <c r="F7" s="71">
        <f>D7*E7</f>
        <v>0</v>
      </c>
      <c r="G7" s="163"/>
    </row>
    <row r="8" spans="1:8" s="118" customFormat="1" ht="19.5" customHeight="1" x14ac:dyDescent="0.25">
      <c r="A8" s="44"/>
      <c r="B8" s="21" t="s">
        <v>45</v>
      </c>
      <c r="C8" s="76"/>
      <c r="D8" s="89"/>
      <c r="E8" s="109"/>
      <c r="F8" s="113">
        <f>SUM(F6:F7)</f>
        <v>0</v>
      </c>
    </row>
    <row r="9" spans="1:8" s="111" customFormat="1" ht="19.5" customHeight="1" x14ac:dyDescent="0.25">
      <c r="A9" s="74" t="s">
        <v>46</v>
      </c>
      <c r="B9" s="67" t="s">
        <v>6</v>
      </c>
      <c r="C9" s="76"/>
      <c r="D9" s="77"/>
      <c r="E9" s="109"/>
      <c r="F9" s="110"/>
    </row>
    <row r="10" spans="1:8" s="112" customFormat="1" ht="15" customHeight="1" x14ac:dyDescent="0.25">
      <c r="A10" s="74" t="s">
        <v>47</v>
      </c>
      <c r="B10" s="82" t="s">
        <v>48</v>
      </c>
      <c r="C10" s="76"/>
      <c r="D10" s="77"/>
      <c r="E10" s="109"/>
      <c r="F10" s="113"/>
    </row>
    <row r="11" spans="1:8" s="112" customFormat="1" ht="26.4" x14ac:dyDescent="0.25">
      <c r="A11" s="69" t="s">
        <v>49</v>
      </c>
      <c r="B11" s="87" t="s">
        <v>50</v>
      </c>
      <c r="C11" s="155" t="s">
        <v>42</v>
      </c>
      <c r="D11" s="70">
        <v>1</v>
      </c>
      <c r="E11" s="114"/>
      <c r="F11" s="71">
        <f>D11*E11</f>
        <v>0</v>
      </c>
      <c r="G11" s="164"/>
    </row>
    <row r="12" spans="1:8" s="112" customFormat="1" ht="26.4" x14ac:dyDescent="0.25">
      <c r="A12" s="69" t="s">
        <v>51</v>
      </c>
      <c r="B12" s="87" t="s">
        <v>52</v>
      </c>
      <c r="C12" s="155" t="s">
        <v>42</v>
      </c>
      <c r="D12" s="70">
        <v>1</v>
      </c>
      <c r="E12" s="114"/>
      <c r="F12" s="71">
        <f t="shared" ref="F12:F14" si="0">D12*E12</f>
        <v>0</v>
      </c>
      <c r="G12" s="165"/>
    </row>
    <row r="13" spans="1:8" s="112" customFormat="1" ht="15" customHeight="1" x14ac:dyDescent="0.25">
      <c r="A13" s="74" t="s">
        <v>53</v>
      </c>
      <c r="B13" s="82" t="s">
        <v>54</v>
      </c>
      <c r="C13" s="76"/>
      <c r="D13" s="77"/>
      <c r="E13" s="109"/>
      <c r="F13" s="71"/>
    </row>
    <row r="14" spans="1:8" s="112" customFormat="1" ht="187.5" customHeight="1" x14ac:dyDescent="0.25">
      <c r="A14" s="69" t="s">
        <v>55</v>
      </c>
      <c r="B14" s="87" t="s">
        <v>56</v>
      </c>
      <c r="C14" s="155" t="s">
        <v>42</v>
      </c>
      <c r="D14" s="70">
        <v>1</v>
      </c>
      <c r="E14" s="114"/>
      <c r="F14" s="71">
        <f t="shared" si="0"/>
        <v>0</v>
      </c>
      <c r="G14" s="164"/>
    </row>
    <row r="15" spans="1:8" s="118" customFormat="1" ht="19.5" customHeight="1" x14ac:dyDescent="0.25">
      <c r="A15" s="44"/>
      <c r="B15" s="21" t="s">
        <v>57</v>
      </c>
      <c r="C15" s="76"/>
      <c r="D15" s="89"/>
      <c r="E15" s="109"/>
      <c r="F15" s="113">
        <f>SUM(F11:F14)</f>
        <v>0</v>
      </c>
    </row>
    <row r="16" spans="1:8" s="111" customFormat="1" ht="19.5" customHeight="1" x14ac:dyDescent="0.25">
      <c r="A16" s="74" t="s">
        <v>58</v>
      </c>
      <c r="B16" s="82" t="s">
        <v>7</v>
      </c>
      <c r="C16" s="76"/>
      <c r="D16" s="77"/>
      <c r="E16" s="109"/>
      <c r="F16" s="110"/>
    </row>
    <row r="17" spans="1:7" s="112" customFormat="1" ht="26.4" x14ac:dyDescent="0.25">
      <c r="A17" s="78" t="s">
        <v>59</v>
      </c>
      <c r="B17" s="217" t="s">
        <v>1512</v>
      </c>
      <c r="C17" s="155" t="s">
        <v>60</v>
      </c>
      <c r="D17" s="70">
        <v>1</v>
      </c>
      <c r="E17" s="114"/>
      <c r="F17" s="71">
        <f>+D17*E17</f>
        <v>0</v>
      </c>
    </row>
    <row r="18" spans="1:7" s="112" customFormat="1" x14ac:dyDescent="0.25">
      <c r="A18" s="78" t="s">
        <v>1511</v>
      </c>
      <c r="B18" s="217" t="s">
        <v>1510</v>
      </c>
      <c r="C18" s="155" t="s">
        <v>60</v>
      </c>
      <c r="D18" s="70">
        <v>1</v>
      </c>
      <c r="E18" s="114"/>
      <c r="F18" s="71">
        <f>+D18*E18</f>
        <v>0</v>
      </c>
    </row>
    <row r="19" spans="1:7" s="118" customFormat="1" ht="19.5" customHeight="1" x14ac:dyDescent="0.25">
      <c r="A19" s="44"/>
      <c r="B19" s="21" t="s">
        <v>61</v>
      </c>
      <c r="C19" s="76"/>
      <c r="D19" s="89"/>
      <c r="E19" s="109"/>
      <c r="F19" s="113">
        <f>+SUM(F17:F18)</f>
        <v>0</v>
      </c>
    </row>
    <row r="20" spans="1:7" s="111" customFormat="1" ht="19.5" customHeight="1" x14ac:dyDescent="0.25">
      <c r="A20" s="74" t="s">
        <v>62</v>
      </c>
      <c r="B20" s="82" t="s">
        <v>8</v>
      </c>
      <c r="C20" s="76"/>
      <c r="D20" s="77"/>
      <c r="E20" s="109"/>
      <c r="F20" s="110"/>
    </row>
    <row r="21" spans="1:7" s="112" customFormat="1" ht="26.4" x14ac:dyDescent="0.25">
      <c r="A21" s="78" t="s">
        <v>63</v>
      </c>
      <c r="B21" s="87" t="s">
        <v>64</v>
      </c>
      <c r="C21" s="155" t="s">
        <v>42</v>
      </c>
      <c r="D21" s="70">
        <v>1</v>
      </c>
      <c r="E21" s="114"/>
      <c r="F21" s="71">
        <f>+D21*E21</f>
        <v>0</v>
      </c>
      <c r="G21" s="165"/>
    </row>
    <row r="22" spans="1:7" s="112" customFormat="1" ht="54.75" customHeight="1" x14ac:dyDescent="0.25">
      <c r="A22" s="78" t="s">
        <v>65</v>
      </c>
      <c r="B22" s="87" t="s">
        <v>66</v>
      </c>
      <c r="C22" s="155" t="s">
        <v>42</v>
      </c>
      <c r="D22" s="70">
        <v>1</v>
      </c>
      <c r="E22" s="114"/>
      <c r="F22" s="71">
        <f>+D22*E22</f>
        <v>0</v>
      </c>
      <c r="G22" s="165"/>
    </row>
    <row r="23" spans="1:7" s="118" customFormat="1" ht="19.5" customHeight="1" x14ac:dyDescent="0.25">
      <c r="A23" s="44"/>
      <c r="B23" s="21" t="s">
        <v>67</v>
      </c>
      <c r="C23" s="76"/>
      <c r="D23" s="89"/>
      <c r="E23" s="109"/>
      <c r="F23" s="113">
        <f>+SUM(F21:F22)</f>
        <v>0</v>
      </c>
    </row>
    <row r="24" spans="1:7" s="111" customFormat="1" ht="19.5" customHeight="1" x14ac:dyDescent="0.25">
      <c r="A24" s="239" t="s">
        <v>68</v>
      </c>
      <c r="B24" s="240" t="s">
        <v>9</v>
      </c>
      <c r="C24" s="241"/>
      <c r="D24" s="242"/>
      <c r="E24" s="109"/>
      <c r="F24" s="110"/>
    </row>
    <row r="25" spans="1:7" s="112" customFormat="1" ht="39.75" customHeight="1" x14ac:dyDescent="0.25">
      <c r="A25" s="243" t="s">
        <v>69</v>
      </c>
      <c r="B25" s="217" t="s">
        <v>70</v>
      </c>
      <c r="C25" s="244" t="s">
        <v>60</v>
      </c>
      <c r="D25" s="245">
        <v>2</v>
      </c>
      <c r="E25" s="114"/>
      <c r="F25" s="71">
        <f t="shared" ref="F25:F27" si="1">+D25*E25</f>
        <v>0</v>
      </c>
    </row>
    <row r="26" spans="1:7" s="118" customFormat="1" ht="26.4" x14ac:dyDescent="0.25">
      <c r="A26" s="239" t="s">
        <v>71</v>
      </c>
      <c r="B26" s="216" t="s">
        <v>72</v>
      </c>
      <c r="C26" s="246" t="s">
        <v>60</v>
      </c>
      <c r="D26" s="247">
        <v>2</v>
      </c>
      <c r="E26" s="114"/>
      <c r="F26" s="71">
        <f t="shared" si="1"/>
        <v>0</v>
      </c>
      <c r="G26" s="112"/>
    </row>
    <row r="27" spans="1:7" s="118" customFormat="1" x14ac:dyDescent="0.25">
      <c r="A27" s="239" t="s">
        <v>73</v>
      </c>
      <c r="B27" s="216" t="s">
        <v>74</v>
      </c>
      <c r="C27" s="246" t="s">
        <v>42</v>
      </c>
      <c r="D27" s="247">
        <v>1</v>
      </c>
      <c r="E27" s="114"/>
      <c r="F27" s="71">
        <f t="shared" si="1"/>
        <v>0</v>
      </c>
      <c r="G27" s="112"/>
    </row>
    <row r="28" spans="1:7" s="118" customFormat="1" ht="19.5" customHeight="1" x14ac:dyDescent="0.25">
      <c r="A28" s="14"/>
      <c r="B28" s="218" t="s">
        <v>75</v>
      </c>
      <c r="C28" s="241"/>
      <c r="D28" s="248"/>
      <c r="E28" s="109"/>
      <c r="F28" s="113">
        <f>SUM(F25:F27)</f>
        <v>0</v>
      </c>
    </row>
    <row r="29" spans="1:7" s="111" customFormat="1" ht="19.5" customHeight="1" x14ac:dyDescent="0.25">
      <c r="A29" s="239" t="s">
        <v>76</v>
      </c>
      <c r="B29" s="240" t="s">
        <v>10</v>
      </c>
      <c r="C29" s="241"/>
      <c r="D29" s="242"/>
      <c r="E29" s="109"/>
      <c r="F29" s="110"/>
    </row>
    <row r="30" spans="1:7" s="112" customFormat="1" ht="66" x14ac:dyDescent="0.25">
      <c r="A30" s="78" t="s">
        <v>77</v>
      </c>
      <c r="B30" s="87" t="s">
        <v>78</v>
      </c>
      <c r="C30" s="155" t="s">
        <v>79</v>
      </c>
      <c r="D30" s="70">
        <v>18</v>
      </c>
      <c r="E30" s="114"/>
      <c r="F30" s="71">
        <f>+D30*E30</f>
        <v>0</v>
      </c>
      <c r="G30" s="163"/>
    </row>
    <row r="31" spans="1:7" s="118" customFormat="1" ht="19.5" customHeight="1" x14ac:dyDescent="0.25">
      <c r="A31" s="44"/>
      <c r="B31" s="21" t="s">
        <v>80</v>
      </c>
      <c r="C31" s="76"/>
      <c r="D31" s="89"/>
      <c r="E31" s="109"/>
      <c r="F31" s="113">
        <f>+F30</f>
        <v>0</v>
      </c>
    </row>
    <row r="32" spans="1:7" s="111" customFormat="1" ht="19.5" customHeight="1" x14ac:dyDescent="0.25">
      <c r="A32" s="74">
        <v>1.7</v>
      </c>
      <c r="B32" s="67" t="s">
        <v>81</v>
      </c>
      <c r="C32" s="76"/>
      <c r="D32" s="77"/>
      <c r="E32" s="109"/>
      <c r="F32" s="110"/>
    </row>
    <row r="33" spans="1:7" s="112" customFormat="1" ht="39.6" x14ac:dyDescent="0.25">
      <c r="A33" s="78" t="s">
        <v>82</v>
      </c>
      <c r="B33" s="87" t="s">
        <v>83</v>
      </c>
      <c r="C33" s="155" t="s">
        <v>42</v>
      </c>
      <c r="D33" s="70">
        <v>1</v>
      </c>
      <c r="E33" s="114"/>
      <c r="F33" s="71">
        <f>+D33*E33</f>
        <v>0</v>
      </c>
      <c r="G33" s="165"/>
    </row>
    <row r="34" spans="1:7" s="112" customFormat="1" ht="52.5" customHeight="1" x14ac:dyDescent="0.25">
      <c r="A34" s="78" t="s">
        <v>84</v>
      </c>
      <c r="B34" s="87" t="s">
        <v>85</v>
      </c>
      <c r="C34" s="155" t="s">
        <v>42</v>
      </c>
      <c r="D34" s="70">
        <v>1</v>
      </c>
      <c r="E34" s="114"/>
      <c r="F34" s="71">
        <f>+D34*E34</f>
        <v>0</v>
      </c>
    </row>
    <row r="35" spans="1:7" s="118" customFormat="1" ht="19.5" customHeight="1" x14ac:dyDescent="0.25">
      <c r="A35" s="44"/>
      <c r="B35" s="21" t="s">
        <v>86</v>
      </c>
      <c r="C35" s="76"/>
      <c r="D35" s="89"/>
      <c r="E35" s="109"/>
      <c r="F35" s="113">
        <f>+SUM(F33:F34)</f>
        <v>0</v>
      </c>
    </row>
    <row r="36" spans="1:7" s="111" customFormat="1" ht="19.5" customHeight="1" x14ac:dyDescent="0.25">
      <c r="A36" s="74">
        <v>1.8</v>
      </c>
      <c r="B36" s="67" t="s">
        <v>12</v>
      </c>
      <c r="C36" s="76"/>
      <c r="D36" s="77"/>
      <c r="E36" s="109"/>
      <c r="F36" s="110"/>
    </row>
    <row r="37" spans="1:7" s="112" customFormat="1" ht="66" x14ac:dyDescent="0.25">
      <c r="A37" s="78" t="s">
        <v>87</v>
      </c>
      <c r="B37" s="87" t="s">
        <v>88</v>
      </c>
      <c r="C37" s="155" t="s">
        <v>42</v>
      </c>
      <c r="D37" s="70">
        <v>1</v>
      </c>
      <c r="E37" s="114"/>
      <c r="F37" s="71">
        <f>+D37*E37</f>
        <v>0</v>
      </c>
      <c r="G37" s="165"/>
    </row>
    <row r="38" spans="1:7" s="112" customFormat="1" ht="15" customHeight="1" x14ac:dyDescent="0.25">
      <c r="A38" s="78" t="s">
        <v>89</v>
      </c>
      <c r="B38" s="87" t="s">
        <v>90</v>
      </c>
      <c r="C38" s="155" t="s">
        <v>42</v>
      </c>
      <c r="D38" s="70">
        <v>1</v>
      </c>
      <c r="E38" s="114"/>
      <c r="F38" s="71">
        <f t="shared" ref="F38:F43" si="2">+D38*E38</f>
        <v>0</v>
      </c>
      <c r="G38" s="165"/>
    </row>
    <row r="39" spans="1:7" s="112" customFormat="1" ht="26.4" x14ac:dyDescent="0.25">
      <c r="A39" s="78" t="s">
        <v>91</v>
      </c>
      <c r="B39" s="87" t="s">
        <v>92</v>
      </c>
      <c r="C39" s="155" t="s">
        <v>42</v>
      </c>
      <c r="D39" s="70">
        <v>1</v>
      </c>
      <c r="E39" s="114"/>
      <c r="F39" s="71">
        <f t="shared" si="2"/>
        <v>0</v>
      </c>
      <c r="G39" s="165"/>
    </row>
    <row r="40" spans="1:7" s="112" customFormat="1" ht="15" customHeight="1" x14ac:dyDescent="0.25">
      <c r="A40" s="78" t="s">
        <v>93</v>
      </c>
      <c r="B40" s="87" t="s">
        <v>94</v>
      </c>
      <c r="C40" s="155" t="s">
        <v>42</v>
      </c>
      <c r="D40" s="70">
        <v>1</v>
      </c>
      <c r="E40" s="114"/>
      <c r="F40" s="71">
        <f t="shared" si="2"/>
        <v>0</v>
      </c>
      <c r="G40" s="165"/>
    </row>
    <row r="41" spans="1:7" s="112" customFormat="1" ht="54.75" customHeight="1" x14ac:dyDescent="0.25">
      <c r="A41" s="78" t="s">
        <v>95</v>
      </c>
      <c r="B41" s="87" t="s">
        <v>96</v>
      </c>
      <c r="C41" s="155" t="s">
        <v>42</v>
      </c>
      <c r="D41" s="70">
        <v>1</v>
      </c>
      <c r="E41" s="114"/>
      <c r="F41" s="71">
        <f t="shared" si="2"/>
        <v>0</v>
      </c>
      <c r="G41" s="165"/>
    </row>
    <row r="42" spans="1:7" s="112" customFormat="1" ht="39.6" x14ac:dyDescent="0.25">
      <c r="A42" s="78" t="s">
        <v>97</v>
      </c>
      <c r="B42" s="87" t="s">
        <v>98</v>
      </c>
      <c r="C42" s="155" t="s">
        <v>42</v>
      </c>
      <c r="D42" s="70">
        <v>1</v>
      </c>
      <c r="E42" s="114"/>
      <c r="F42" s="71">
        <f t="shared" si="2"/>
        <v>0</v>
      </c>
      <c r="G42" s="165"/>
    </row>
    <row r="43" spans="1:7" s="112" customFormat="1" ht="15" customHeight="1" x14ac:dyDescent="0.25">
      <c r="A43" s="78" t="s">
        <v>99</v>
      </c>
      <c r="B43" s="83" t="s">
        <v>100</v>
      </c>
      <c r="C43" s="155" t="s">
        <v>42</v>
      </c>
      <c r="D43" s="70">
        <v>1</v>
      </c>
      <c r="E43" s="114"/>
      <c r="F43" s="71">
        <f t="shared" si="2"/>
        <v>0</v>
      </c>
      <c r="G43" s="165"/>
    </row>
    <row r="44" spans="1:7" s="118" customFormat="1" ht="19.5" customHeight="1" x14ac:dyDescent="0.25">
      <c r="A44" s="44"/>
      <c r="B44" s="21" t="s">
        <v>101</v>
      </c>
      <c r="C44" s="76"/>
      <c r="D44" s="89"/>
      <c r="E44" s="109"/>
      <c r="F44" s="113">
        <f>+SUM(F37:F43)</f>
        <v>0</v>
      </c>
    </row>
    <row r="45" spans="1:7" s="111" customFormat="1" ht="19.5" customHeight="1" x14ac:dyDescent="0.25">
      <c r="A45" s="167" t="s">
        <v>102</v>
      </c>
      <c r="B45" s="67" t="s">
        <v>1503</v>
      </c>
      <c r="C45" s="76"/>
      <c r="D45" s="77"/>
      <c r="E45" s="109"/>
      <c r="F45" s="110"/>
    </row>
    <row r="46" spans="1:7" s="112" customFormat="1" ht="79.2" x14ac:dyDescent="0.25">
      <c r="A46" s="78" t="s">
        <v>103</v>
      </c>
      <c r="B46" s="87" t="s">
        <v>1504</v>
      </c>
      <c r="C46" s="155" t="s">
        <v>1174</v>
      </c>
      <c r="D46" s="70">
        <v>1</v>
      </c>
      <c r="E46" s="114"/>
      <c r="F46" s="71">
        <f>D46*E46</f>
        <v>0</v>
      </c>
      <c r="G46" s="165"/>
    </row>
    <row r="47" spans="1:7" s="112" customFormat="1" ht="79.2" x14ac:dyDescent="0.25">
      <c r="A47" s="78" t="s">
        <v>104</v>
      </c>
      <c r="B47" s="83" t="s">
        <v>1505</v>
      </c>
      <c r="C47" s="155" t="s">
        <v>1174</v>
      </c>
      <c r="D47" s="70">
        <v>1</v>
      </c>
      <c r="E47" s="114"/>
      <c r="F47" s="71">
        <f t="shared" ref="F47:F51" si="3">D47*E47</f>
        <v>0</v>
      </c>
      <c r="G47" s="165"/>
    </row>
    <row r="48" spans="1:7" s="112" customFormat="1" ht="77.25" customHeight="1" x14ac:dyDescent="0.25">
      <c r="A48" s="78" t="s">
        <v>105</v>
      </c>
      <c r="B48" s="87" t="s">
        <v>1506</v>
      </c>
      <c r="C48" s="155" t="s">
        <v>1174</v>
      </c>
      <c r="D48" s="70">
        <v>1</v>
      </c>
      <c r="E48" s="114"/>
      <c r="F48" s="71">
        <f t="shared" si="3"/>
        <v>0</v>
      </c>
      <c r="G48" s="165"/>
    </row>
    <row r="49" spans="1:7" s="112" customFormat="1" ht="52.8" x14ac:dyDescent="0.25">
      <c r="A49" s="78" t="s">
        <v>106</v>
      </c>
      <c r="B49" s="87" t="s">
        <v>1507</v>
      </c>
      <c r="C49" s="155" t="s">
        <v>1174</v>
      </c>
      <c r="D49" s="70">
        <v>1</v>
      </c>
      <c r="E49" s="114"/>
      <c r="F49" s="71">
        <f t="shared" si="3"/>
        <v>0</v>
      </c>
      <c r="G49" s="165"/>
    </row>
    <row r="50" spans="1:7" s="112" customFormat="1" ht="54" customHeight="1" x14ac:dyDescent="0.25">
      <c r="A50" s="78" t="s">
        <v>107</v>
      </c>
      <c r="B50" s="87" t="s">
        <v>1508</v>
      </c>
      <c r="C50" s="155" t="s">
        <v>1174</v>
      </c>
      <c r="D50" s="70">
        <v>1</v>
      </c>
      <c r="E50" s="114"/>
      <c r="F50" s="71">
        <f t="shared" si="3"/>
        <v>0</v>
      </c>
      <c r="G50" s="165"/>
    </row>
    <row r="51" spans="1:7" s="112" customFormat="1" ht="105.6" x14ac:dyDescent="0.25">
      <c r="A51" s="78" t="s">
        <v>108</v>
      </c>
      <c r="B51" s="87" t="s">
        <v>1509</v>
      </c>
      <c r="C51" s="155" t="s">
        <v>1174</v>
      </c>
      <c r="D51" s="70">
        <v>1</v>
      </c>
      <c r="E51" s="115"/>
      <c r="F51" s="71">
        <f t="shared" si="3"/>
        <v>0</v>
      </c>
      <c r="G51" s="165"/>
    </row>
    <row r="52" spans="1:7" s="118" customFormat="1" ht="19.5" customHeight="1" x14ac:dyDescent="0.25">
      <c r="A52" s="44"/>
      <c r="B52" s="21" t="s">
        <v>109</v>
      </c>
      <c r="C52" s="76"/>
      <c r="D52" s="89"/>
      <c r="E52" s="109"/>
      <c r="F52" s="113">
        <f>SUM(F46:F51)</f>
        <v>0</v>
      </c>
    </row>
    <row r="53" spans="1:7" s="111" customFormat="1" ht="19.5" customHeight="1" x14ac:dyDescent="0.25">
      <c r="A53" s="167" t="s">
        <v>110</v>
      </c>
      <c r="B53" s="67" t="s">
        <v>111</v>
      </c>
      <c r="C53" s="76"/>
      <c r="D53" s="77"/>
      <c r="E53" s="109"/>
      <c r="F53" s="110"/>
    </row>
    <row r="54" spans="1:7" s="112" customFormat="1" ht="26.4" x14ac:dyDescent="0.25">
      <c r="A54" s="78" t="s">
        <v>112</v>
      </c>
      <c r="B54" s="168" t="s">
        <v>113</v>
      </c>
      <c r="C54" s="155" t="s">
        <v>114</v>
      </c>
      <c r="D54" s="70">
        <v>75</v>
      </c>
      <c r="E54" s="115"/>
      <c r="F54" s="71">
        <f>D54*E54</f>
        <v>0</v>
      </c>
    </row>
    <row r="55" spans="1:7" s="112" customFormat="1" ht="26.4" x14ac:dyDescent="0.25">
      <c r="A55" s="78" t="s">
        <v>115</v>
      </c>
      <c r="B55" s="168" t="s">
        <v>116</v>
      </c>
      <c r="C55" s="155" t="s">
        <v>114</v>
      </c>
      <c r="D55" s="70">
        <v>75</v>
      </c>
      <c r="E55" s="115"/>
      <c r="F55" s="71">
        <f t="shared" ref="F55:F57" si="4">D55*E55</f>
        <v>0</v>
      </c>
      <c r="G55" s="165"/>
    </row>
    <row r="56" spans="1:7" s="112" customFormat="1" ht="26.4" x14ac:dyDescent="0.25">
      <c r="A56" s="78" t="s">
        <v>117</v>
      </c>
      <c r="B56" s="87" t="s">
        <v>118</v>
      </c>
      <c r="C56" s="155" t="s">
        <v>114</v>
      </c>
      <c r="D56" s="70">
        <v>75</v>
      </c>
      <c r="E56" s="115"/>
      <c r="F56" s="71">
        <f t="shared" si="4"/>
        <v>0</v>
      </c>
    </row>
    <row r="57" spans="1:7" s="112" customFormat="1" ht="26.4" x14ac:dyDescent="0.25">
      <c r="A57" s="78" t="s">
        <v>119</v>
      </c>
      <c r="B57" s="87" t="s">
        <v>120</v>
      </c>
      <c r="C57" s="155" t="s">
        <v>114</v>
      </c>
      <c r="D57" s="70">
        <v>75</v>
      </c>
      <c r="E57" s="115"/>
      <c r="F57" s="71">
        <f t="shared" si="4"/>
        <v>0</v>
      </c>
    </row>
    <row r="58" spans="1:7" s="118" customFormat="1" ht="19.5" customHeight="1" x14ac:dyDescent="0.25">
      <c r="A58" s="44"/>
      <c r="B58" s="21" t="s">
        <v>121</v>
      </c>
      <c r="C58" s="76"/>
      <c r="D58" s="89"/>
      <c r="E58" s="109"/>
      <c r="F58" s="113">
        <f>SUM(F54:F57)</f>
        <v>0</v>
      </c>
    </row>
    <row r="59" spans="1:7" s="112" customFormat="1" ht="30" customHeight="1" x14ac:dyDescent="0.25">
      <c r="A59" s="159"/>
      <c r="B59" s="169" t="s">
        <v>122</v>
      </c>
      <c r="C59" s="159"/>
      <c r="D59" s="161"/>
      <c r="E59" s="162"/>
      <c r="F59" s="75">
        <f>+F58+F52+F44+F35+F31+F28+F23+F19+F15+F8</f>
        <v>0</v>
      </c>
    </row>
    <row r="60" spans="1:7" x14ac:dyDescent="0.25">
      <c r="F60" s="48"/>
    </row>
    <row r="62" spans="1:7" x14ac:dyDescent="0.25">
      <c r="B62" s="6"/>
    </row>
    <row r="64" spans="1:7" x14ac:dyDescent="0.25">
      <c r="F64" s="48"/>
    </row>
    <row r="225" spans="1:6" s="3" customFormat="1" x14ac:dyDescent="0.25">
      <c r="A225" s="12"/>
      <c r="B225" s="4"/>
      <c r="C225" s="4"/>
      <c r="D225" s="2"/>
      <c r="E225" s="13"/>
      <c r="F225" s="13"/>
    </row>
    <row r="297" spans="1:6" s="3" customFormat="1" x14ac:dyDescent="0.25">
      <c r="A297" s="12"/>
      <c r="B297" s="4"/>
      <c r="C297" s="4"/>
      <c r="D297" s="2"/>
      <c r="E297" s="13"/>
      <c r="F297" s="13"/>
    </row>
  </sheetData>
  <phoneticPr fontId="35" type="noConversion"/>
  <printOptions horizontalCentered="1"/>
  <pageMargins left="0.78740157480314965" right="0.78740157480314965" top="1.1811023622047245" bottom="0.59055118110236227" header="0.39370078740157483" footer="0"/>
  <pageSetup paperSize="9" scale="51" firstPageNumber="2" fitToHeight="0" orientation="portrait" r:id="rId1"/>
  <headerFooter alignWithMargins="0">
    <oddFooter>&amp;R&amp;P/&amp;N</oddFooter>
    <evenHeader>&amp;L&amp;G</evenHeader>
    <evenFooter>&amp;L&amp;P/&amp;N</even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FE8F-B6A4-4C1B-A734-4ACACB399B39}">
  <sheetPr codeName="Folha3">
    <tabColor rgb="FF92D050"/>
    <pageSetUpPr fitToPage="1"/>
  </sheetPr>
  <dimension ref="A1:Z223"/>
  <sheetViews>
    <sheetView tabSelected="1" view="pageBreakPreview" zoomScale="120" zoomScaleNormal="100" zoomScaleSheetLayoutView="120" workbookViewId="0">
      <pane ySplit="3" topLeftCell="A4" activePane="bottomLeft" state="frozen"/>
      <selection pane="bottomLeft" activeCell="F54" sqref="F54"/>
    </sheetView>
  </sheetViews>
  <sheetFormatPr defaultColWidth="9.109375" defaultRowHeight="15" customHeight="1" x14ac:dyDescent="0.25"/>
  <cols>
    <col min="1" max="1" width="14.5546875" style="3" customWidth="1"/>
    <col min="2" max="2" width="70.6640625" style="3" customWidth="1"/>
    <col min="3" max="3" width="13" style="3" customWidth="1"/>
    <col min="4" max="4" width="14" style="2" customWidth="1"/>
    <col min="5" max="5" width="19" style="5" customWidth="1"/>
    <col min="6" max="6" width="18.6640625" style="5" customWidth="1"/>
    <col min="7" max="16384" width="9.109375" style="3"/>
  </cols>
  <sheetData>
    <row r="1" spans="1:6" s="1" customFormat="1" ht="18" customHeight="1" x14ac:dyDescent="0.25">
      <c r="A1" s="28" t="s">
        <v>1</v>
      </c>
      <c r="B1" s="27"/>
      <c r="C1" s="29" t="s">
        <v>34</v>
      </c>
      <c r="D1" s="30" t="s">
        <v>35</v>
      </c>
      <c r="E1" s="31" t="s">
        <v>36</v>
      </c>
      <c r="F1" s="32" t="s">
        <v>2</v>
      </c>
    </row>
    <row r="2" spans="1:6" s="1" customFormat="1" ht="18" customHeight="1" x14ac:dyDescent="0.25">
      <c r="A2" s="15"/>
      <c r="B2" s="16"/>
      <c r="C2" s="17"/>
      <c r="D2" s="19"/>
      <c r="E2" s="19" t="s">
        <v>3</v>
      </c>
      <c r="F2" s="19" t="s">
        <v>3</v>
      </c>
    </row>
    <row r="3" spans="1:6" s="112" customFormat="1" ht="30" customHeight="1" x14ac:dyDescent="0.25">
      <c r="A3" s="159">
        <v>2</v>
      </c>
      <c r="B3" s="160" t="s">
        <v>16</v>
      </c>
      <c r="C3" s="159"/>
      <c r="D3" s="161"/>
      <c r="E3" s="162"/>
      <c r="F3" s="75"/>
    </row>
    <row r="4" spans="1:6" s="111" customFormat="1" ht="19.5" customHeight="1" x14ac:dyDescent="0.25">
      <c r="A4" s="74" t="s">
        <v>123</v>
      </c>
      <c r="B4" s="67" t="s">
        <v>17</v>
      </c>
      <c r="C4" s="76"/>
      <c r="D4" s="77"/>
      <c r="E4" s="109"/>
      <c r="F4" s="110"/>
    </row>
    <row r="5" spans="1:6" s="112" customFormat="1" ht="49.5" customHeight="1" x14ac:dyDescent="0.25">
      <c r="A5" s="78"/>
      <c r="B5" s="79" t="s">
        <v>38</v>
      </c>
      <c r="C5" s="76"/>
      <c r="D5" s="80"/>
      <c r="E5" s="109"/>
      <c r="F5" s="110"/>
    </row>
    <row r="6" spans="1:6" s="112" customFormat="1" ht="15" customHeight="1" x14ac:dyDescent="0.25">
      <c r="A6" s="74" t="s">
        <v>124</v>
      </c>
      <c r="B6" s="82" t="s">
        <v>125</v>
      </c>
      <c r="C6" s="76"/>
      <c r="D6" s="77"/>
      <c r="E6" s="109"/>
      <c r="F6" s="113"/>
    </row>
    <row r="7" spans="1:6" s="112" customFormat="1" ht="15" customHeight="1" x14ac:dyDescent="0.25">
      <c r="A7" s="74" t="s">
        <v>126</v>
      </c>
      <c r="B7" s="82" t="s">
        <v>127</v>
      </c>
      <c r="C7" s="76"/>
      <c r="D7" s="77"/>
      <c r="E7" s="109"/>
      <c r="F7" s="113"/>
    </row>
    <row r="8" spans="1:6" s="112" customFormat="1" ht="17.25" customHeight="1" x14ac:dyDescent="0.25">
      <c r="A8" s="44" t="s">
        <v>128</v>
      </c>
      <c r="B8" s="83" t="s">
        <v>129</v>
      </c>
      <c r="C8" s="76"/>
      <c r="D8" s="77"/>
      <c r="E8" s="109"/>
      <c r="F8" s="113"/>
    </row>
    <row r="9" spans="1:6" s="112" customFormat="1" ht="66" x14ac:dyDescent="0.25">
      <c r="A9" s="44" t="s">
        <v>130</v>
      </c>
      <c r="B9" s="215" t="s">
        <v>131</v>
      </c>
      <c r="C9" s="85" t="s">
        <v>132</v>
      </c>
      <c r="D9" s="86">
        <v>1101.319</v>
      </c>
      <c r="E9" s="114"/>
      <c r="F9" s="71">
        <f>D9*E9</f>
        <v>0</v>
      </c>
    </row>
    <row r="10" spans="1:6" s="112" customFormat="1" ht="15" customHeight="1" x14ac:dyDescent="0.25">
      <c r="A10" s="44" t="s">
        <v>133</v>
      </c>
      <c r="B10" s="216" t="s">
        <v>134</v>
      </c>
      <c r="C10" s="76"/>
      <c r="D10" s="77"/>
      <c r="E10" s="114"/>
      <c r="F10" s="71"/>
    </row>
    <row r="11" spans="1:6" s="112" customFormat="1" ht="79.2" x14ac:dyDescent="0.25">
      <c r="A11" s="44" t="s">
        <v>135</v>
      </c>
      <c r="B11" s="215" t="s">
        <v>136</v>
      </c>
      <c r="C11" s="85" t="s">
        <v>132</v>
      </c>
      <c r="D11" s="86">
        <v>702.63819999999998</v>
      </c>
      <c r="E11" s="114"/>
      <c r="F11" s="71">
        <f t="shared" ref="F11:F18" si="0">D11*E11</f>
        <v>0</v>
      </c>
    </row>
    <row r="12" spans="1:6" s="112" customFormat="1" ht="52.8" x14ac:dyDescent="0.25">
      <c r="A12" s="44" t="s">
        <v>137</v>
      </c>
      <c r="B12" s="215" t="s">
        <v>138</v>
      </c>
      <c r="C12" s="85" t="s">
        <v>132</v>
      </c>
      <c r="D12" s="86">
        <v>702.63819999999998</v>
      </c>
      <c r="E12" s="114"/>
      <c r="F12" s="71">
        <f t="shared" si="0"/>
        <v>0</v>
      </c>
    </row>
    <row r="13" spans="1:6" s="112" customFormat="1" ht="66" customHeight="1" x14ac:dyDescent="0.25">
      <c r="A13" s="44" t="s">
        <v>139</v>
      </c>
      <c r="B13" s="215" t="s">
        <v>140</v>
      </c>
      <c r="C13" s="85" t="s">
        <v>132</v>
      </c>
      <c r="D13" s="86">
        <v>702.63819999999998</v>
      </c>
      <c r="E13" s="114"/>
      <c r="F13" s="71">
        <f t="shared" si="0"/>
        <v>0</v>
      </c>
    </row>
    <row r="14" spans="1:6" s="112" customFormat="1" ht="15" customHeight="1" x14ac:dyDescent="0.25">
      <c r="A14" s="44" t="s">
        <v>141</v>
      </c>
      <c r="B14" s="216" t="s">
        <v>142</v>
      </c>
      <c r="C14" s="76"/>
      <c r="D14" s="77"/>
      <c r="E14" s="114"/>
      <c r="F14" s="71"/>
    </row>
    <row r="15" spans="1:6" s="112" customFormat="1" ht="66" x14ac:dyDescent="0.25">
      <c r="A15" s="44" t="s">
        <v>143</v>
      </c>
      <c r="B15" s="215" t="s">
        <v>144</v>
      </c>
      <c r="C15" s="85" t="s">
        <v>132</v>
      </c>
      <c r="D15" s="86">
        <v>328.99094000000002</v>
      </c>
      <c r="E15" s="114"/>
      <c r="F15" s="71">
        <f t="shared" si="0"/>
        <v>0</v>
      </c>
    </row>
    <row r="16" spans="1:6" s="112" customFormat="1" ht="26.4" x14ac:dyDescent="0.25">
      <c r="A16" s="44" t="s">
        <v>145</v>
      </c>
      <c r="B16" s="215" t="s">
        <v>146</v>
      </c>
      <c r="C16" s="85" t="s">
        <v>147</v>
      </c>
      <c r="D16" s="86">
        <v>80.247281999999998</v>
      </c>
      <c r="E16" s="114"/>
      <c r="F16" s="71">
        <f t="shared" si="0"/>
        <v>0</v>
      </c>
    </row>
    <row r="17" spans="1:6" s="112" customFormat="1" ht="26.4" x14ac:dyDescent="0.25">
      <c r="A17" s="44" t="s">
        <v>148</v>
      </c>
      <c r="B17" s="215" t="s">
        <v>149</v>
      </c>
      <c r="C17" s="85" t="s">
        <v>147</v>
      </c>
      <c r="D17" s="86">
        <v>80.247281999999998</v>
      </c>
      <c r="E17" s="114"/>
      <c r="F17" s="71">
        <f t="shared" si="0"/>
        <v>0</v>
      </c>
    </row>
    <row r="18" spans="1:6" s="112" customFormat="1" ht="132" x14ac:dyDescent="0.25">
      <c r="A18" s="44" t="s">
        <v>150</v>
      </c>
      <c r="B18" s="217" t="s">
        <v>151</v>
      </c>
      <c r="C18" s="85" t="s">
        <v>132</v>
      </c>
      <c r="D18" s="86">
        <v>328.99094000000002</v>
      </c>
      <c r="E18" s="114"/>
      <c r="F18" s="71">
        <f t="shared" si="0"/>
        <v>0</v>
      </c>
    </row>
    <row r="19" spans="1:6" s="112" customFormat="1" ht="15" customHeight="1" x14ac:dyDescent="0.25">
      <c r="A19" s="78"/>
      <c r="B19" s="218" t="s">
        <v>152</v>
      </c>
      <c r="C19" s="88"/>
      <c r="D19" s="89"/>
      <c r="E19" s="116"/>
      <c r="F19" s="113">
        <f>SUM(F9:F18)</f>
        <v>0</v>
      </c>
    </row>
    <row r="20" spans="1:6" s="112" customFormat="1" ht="15" customHeight="1" x14ac:dyDescent="0.25">
      <c r="A20" s="81" t="s">
        <v>153</v>
      </c>
      <c r="B20" s="219" t="s">
        <v>154</v>
      </c>
      <c r="C20" s="76"/>
      <c r="D20" s="77"/>
      <c r="E20" s="114"/>
      <c r="F20" s="113"/>
    </row>
    <row r="21" spans="1:6" s="112" customFormat="1" ht="132" x14ac:dyDescent="0.25">
      <c r="A21" s="69" t="s">
        <v>155</v>
      </c>
      <c r="B21" s="215" t="s">
        <v>156</v>
      </c>
      <c r="C21" s="85"/>
      <c r="D21" s="86"/>
      <c r="E21" s="114"/>
      <c r="F21" s="71"/>
    </row>
    <row r="22" spans="1:6" s="112" customFormat="1" ht="15" customHeight="1" x14ac:dyDescent="0.25">
      <c r="A22" s="69" t="s">
        <v>157</v>
      </c>
      <c r="B22" s="215" t="s">
        <v>158</v>
      </c>
      <c r="C22" s="85"/>
      <c r="D22" s="86"/>
      <c r="E22" s="114"/>
      <c r="F22" s="71"/>
    </row>
    <row r="23" spans="1:6" s="112" customFormat="1" ht="15" customHeight="1" x14ac:dyDescent="0.25">
      <c r="A23" s="69" t="s">
        <v>159</v>
      </c>
      <c r="B23" s="215" t="s">
        <v>160</v>
      </c>
      <c r="C23" s="85" t="s">
        <v>147</v>
      </c>
      <c r="D23" s="86">
        <v>1739.7658260000001</v>
      </c>
      <c r="E23" s="114"/>
      <c r="F23" s="71">
        <f>D23*E23</f>
        <v>0</v>
      </c>
    </row>
    <row r="24" spans="1:6" s="112" customFormat="1" ht="15" customHeight="1" x14ac:dyDescent="0.25">
      <c r="A24" s="69" t="s">
        <v>161</v>
      </c>
      <c r="B24" s="215" t="s">
        <v>162</v>
      </c>
      <c r="C24" s="85" t="s">
        <v>147</v>
      </c>
      <c r="D24" s="86">
        <v>1701.1043632000005</v>
      </c>
      <c r="E24" s="114"/>
      <c r="F24" s="71">
        <f t="shared" ref="F24:F27" si="1">D24*E24</f>
        <v>0</v>
      </c>
    </row>
    <row r="25" spans="1:6" s="112" customFormat="1" ht="15" customHeight="1" x14ac:dyDescent="0.25">
      <c r="A25" s="69" t="s">
        <v>163</v>
      </c>
      <c r="B25" s="215" t="s">
        <v>164</v>
      </c>
      <c r="C25" s="85" t="s">
        <v>147</v>
      </c>
      <c r="D25" s="86">
        <v>1550.7481856936001</v>
      </c>
      <c r="E25" s="114"/>
      <c r="F25" s="71">
        <f t="shared" si="1"/>
        <v>0</v>
      </c>
    </row>
    <row r="26" spans="1:6" s="112" customFormat="1" ht="15" customHeight="1" x14ac:dyDescent="0.25">
      <c r="A26" s="69" t="s">
        <v>165</v>
      </c>
      <c r="B26" s="215" t="s">
        <v>166</v>
      </c>
      <c r="C26" s="85" t="s">
        <v>147</v>
      </c>
      <c r="D26" s="86">
        <v>617.9227521600003</v>
      </c>
      <c r="E26" s="114"/>
      <c r="F26" s="71">
        <f t="shared" si="1"/>
        <v>0</v>
      </c>
    </row>
    <row r="27" spans="1:6" s="112" customFormat="1" ht="15" customHeight="1" x14ac:dyDescent="0.25">
      <c r="A27" s="69" t="s">
        <v>167</v>
      </c>
      <c r="B27" s="215" t="s">
        <v>168</v>
      </c>
      <c r="C27" s="85" t="s">
        <v>147</v>
      </c>
      <c r="D27" s="86">
        <v>102.26781700000006</v>
      </c>
      <c r="E27" s="114"/>
      <c r="F27" s="71">
        <f t="shared" si="1"/>
        <v>0</v>
      </c>
    </row>
    <row r="28" spans="1:6" s="112" customFormat="1" ht="15" customHeight="1" x14ac:dyDescent="0.25">
      <c r="A28" s="69" t="s">
        <v>169</v>
      </c>
      <c r="B28" s="215" t="s">
        <v>170</v>
      </c>
      <c r="C28" s="85"/>
      <c r="D28" s="86"/>
      <c r="E28" s="114"/>
      <c r="F28" s="71"/>
    </row>
    <row r="29" spans="1:6" s="112" customFormat="1" ht="15" customHeight="1" x14ac:dyDescent="0.25">
      <c r="A29" s="69" t="s">
        <v>171</v>
      </c>
      <c r="B29" s="215" t="s">
        <v>160</v>
      </c>
      <c r="C29" s="85" t="s">
        <v>147</v>
      </c>
      <c r="D29" s="86">
        <v>193.30731399999991</v>
      </c>
      <c r="E29" s="114"/>
      <c r="F29" s="71">
        <f>D29*E29</f>
        <v>0</v>
      </c>
    </row>
    <row r="30" spans="1:6" s="112" customFormat="1" ht="15" customHeight="1" x14ac:dyDescent="0.25">
      <c r="A30" s="69" t="s">
        <v>172</v>
      </c>
      <c r="B30" s="215" t="s">
        <v>162</v>
      </c>
      <c r="C30" s="85" t="s">
        <v>147</v>
      </c>
      <c r="D30" s="86">
        <v>231.96877679999997</v>
      </c>
      <c r="E30" s="114"/>
      <c r="F30" s="71">
        <f t="shared" ref="F30:F37" si="2">D30*E30</f>
        <v>0</v>
      </c>
    </row>
    <row r="31" spans="1:6" s="112" customFormat="1" ht="15" customHeight="1" x14ac:dyDescent="0.25">
      <c r="A31" s="69" t="s">
        <v>173</v>
      </c>
      <c r="B31" s="215" t="s">
        <v>164</v>
      </c>
      <c r="C31" s="85" t="s">
        <v>147</v>
      </c>
      <c r="D31" s="86">
        <v>252.44737906640003</v>
      </c>
      <c r="E31" s="114"/>
      <c r="F31" s="71">
        <f t="shared" si="2"/>
        <v>0</v>
      </c>
    </row>
    <row r="32" spans="1:6" s="112" customFormat="1" ht="15" customHeight="1" x14ac:dyDescent="0.25">
      <c r="A32" s="69" t="s">
        <v>174</v>
      </c>
      <c r="B32" s="215" t="s">
        <v>166</v>
      </c>
      <c r="C32" s="85" t="s">
        <v>147</v>
      </c>
      <c r="D32" s="86">
        <v>117.69957184000006</v>
      </c>
      <c r="E32" s="114"/>
      <c r="F32" s="71">
        <f t="shared" si="2"/>
        <v>0</v>
      </c>
    </row>
    <row r="33" spans="1:6" s="112" customFormat="1" ht="15" customHeight="1" x14ac:dyDescent="0.25">
      <c r="A33" s="69" t="s">
        <v>175</v>
      </c>
      <c r="B33" s="215" t="s">
        <v>168</v>
      </c>
      <c r="C33" s="85" t="s">
        <v>147</v>
      </c>
      <c r="D33" s="86">
        <v>22.449033000000021</v>
      </c>
      <c r="E33" s="114"/>
      <c r="F33" s="71">
        <f t="shared" si="2"/>
        <v>0</v>
      </c>
    </row>
    <row r="34" spans="1:6" s="112" customFormat="1" ht="53.25" customHeight="1" x14ac:dyDescent="0.25">
      <c r="A34" s="69" t="s">
        <v>176</v>
      </c>
      <c r="B34" s="215" t="s">
        <v>177</v>
      </c>
      <c r="C34" s="85" t="s">
        <v>147</v>
      </c>
      <c r="D34" s="70">
        <v>292.54109656138701</v>
      </c>
      <c r="E34" s="114"/>
      <c r="F34" s="71">
        <f t="shared" si="2"/>
        <v>0</v>
      </c>
    </row>
    <row r="35" spans="1:6" s="112" customFormat="1" ht="78.75" customHeight="1" x14ac:dyDescent="0.25">
      <c r="A35" s="69" t="s">
        <v>178</v>
      </c>
      <c r="B35" s="215" t="s">
        <v>179</v>
      </c>
      <c r="C35" s="85" t="s">
        <v>147</v>
      </c>
      <c r="D35" s="86">
        <v>2003.7415901963532</v>
      </c>
      <c r="E35" s="114"/>
      <c r="F35" s="71">
        <f t="shared" si="2"/>
        <v>0</v>
      </c>
    </row>
    <row r="36" spans="1:6" s="112" customFormat="1" ht="79.2" x14ac:dyDescent="0.25">
      <c r="A36" s="69" t="s">
        <v>180</v>
      </c>
      <c r="B36" s="220" t="s">
        <v>181</v>
      </c>
      <c r="C36" s="85" t="s">
        <v>147</v>
      </c>
      <c r="D36" s="102">
        <v>2472.2032684400001</v>
      </c>
      <c r="E36" s="114"/>
      <c r="F36" s="71">
        <f t="shared" si="2"/>
        <v>0</v>
      </c>
    </row>
    <row r="37" spans="1:6" s="112" customFormat="1" ht="52.8" x14ac:dyDescent="0.25">
      <c r="A37" s="69" t="s">
        <v>182</v>
      </c>
      <c r="B37" s="215" t="s">
        <v>183</v>
      </c>
      <c r="C37" s="85" t="s">
        <v>147</v>
      </c>
      <c r="D37" s="86">
        <v>4057.4777503200012</v>
      </c>
      <c r="E37" s="114"/>
      <c r="F37" s="71">
        <f t="shared" si="2"/>
        <v>0</v>
      </c>
    </row>
    <row r="38" spans="1:6" s="118" customFormat="1" ht="15" customHeight="1" x14ac:dyDescent="0.25">
      <c r="A38" s="78"/>
      <c r="B38" s="218" t="s">
        <v>184</v>
      </c>
      <c r="C38" s="88"/>
      <c r="D38" s="89"/>
      <c r="E38" s="116"/>
      <c r="F38" s="113">
        <f>SUM(F23:F37)</f>
        <v>0</v>
      </c>
    </row>
    <row r="39" spans="1:6" s="112" customFormat="1" ht="15" customHeight="1" x14ac:dyDescent="0.25">
      <c r="A39" s="74" t="s">
        <v>185</v>
      </c>
      <c r="B39" s="221" t="s">
        <v>186</v>
      </c>
      <c r="C39" s="76"/>
      <c r="D39" s="77"/>
      <c r="E39" s="109"/>
      <c r="F39" s="113"/>
    </row>
    <row r="40" spans="1:6" s="112" customFormat="1" ht="52.8" x14ac:dyDescent="0.25">
      <c r="A40" s="69" t="s">
        <v>187</v>
      </c>
      <c r="B40" s="215" t="s">
        <v>188</v>
      </c>
      <c r="C40" s="85"/>
      <c r="D40" s="92"/>
      <c r="E40" s="115"/>
      <c r="F40" s="71"/>
    </row>
    <row r="41" spans="1:6" s="118" customFormat="1" ht="15" customHeight="1" x14ac:dyDescent="0.25">
      <c r="A41" s="98" t="s">
        <v>189</v>
      </c>
      <c r="B41" s="222" t="s">
        <v>190</v>
      </c>
      <c r="C41" s="94" t="s">
        <v>191</v>
      </c>
      <c r="D41" s="95">
        <v>21.53</v>
      </c>
      <c r="E41" s="114"/>
      <c r="F41" s="119">
        <f>D41*E41</f>
        <v>0</v>
      </c>
    </row>
    <row r="42" spans="1:6" s="118" customFormat="1" ht="15" customHeight="1" x14ac:dyDescent="0.25">
      <c r="A42" s="98" t="s">
        <v>192</v>
      </c>
      <c r="B42" s="222" t="s">
        <v>193</v>
      </c>
      <c r="C42" s="94" t="s">
        <v>191</v>
      </c>
      <c r="D42" s="95">
        <v>7.43</v>
      </c>
      <c r="E42" s="114"/>
      <c r="F42" s="119">
        <f t="shared" ref="F42:F47" si="3">D42*E42</f>
        <v>0</v>
      </c>
    </row>
    <row r="43" spans="1:6" s="118" customFormat="1" ht="15" customHeight="1" x14ac:dyDescent="0.25">
      <c r="A43" s="98" t="s">
        <v>194</v>
      </c>
      <c r="B43" s="222" t="s">
        <v>195</v>
      </c>
      <c r="C43" s="94" t="s">
        <v>191</v>
      </c>
      <c r="D43" s="95">
        <v>196.3</v>
      </c>
      <c r="E43" s="114"/>
      <c r="F43" s="119">
        <f t="shared" si="3"/>
        <v>0</v>
      </c>
    </row>
    <row r="44" spans="1:6" s="118" customFormat="1" ht="15" customHeight="1" x14ac:dyDescent="0.25">
      <c r="A44" s="98" t="s">
        <v>196</v>
      </c>
      <c r="B44" s="222" t="s">
        <v>197</v>
      </c>
      <c r="C44" s="94" t="s">
        <v>191</v>
      </c>
      <c r="D44" s="95">
        <v>158.48000000000002</v>
      </c>
      <c r="E44" s="114"/>
      <c r="F44" s="119">
        <f t="shared" si="3"/>
        <v>0</v>
      </c>
    </row>
    <row r="45" spans="1:6" s="118" customFormat="1" ht="15" customHeight="1" x14ac:dyDescent="0.25">
      <c r="A45" s="98" t="s">
        <v>198</v>
      </c>
      <c r="B45" s="222" t="s">
        <v>199</v>
      </c>
      <c r="C45" s="94" t="s">
        <v>191</v>
      </c>
      <c r="D45" s="95">
        <v>452.13000000000005</v>
      </c>
      <c r="E45" s="114"/>
      <c r="F45" s="119">
        <f t="shared" si="3"/>
        <v>0</v>
      </c>
    </row>
    <row r="46" spans="1:6" s="112" customFormat="1" ht="39.6" x14ac:dyDescent="0.25">
      <c r="A46" s="69" t="s">
        <v>200</v>
      </c>
      <c r="B46" s="215" t="s">
        <v>201</v>
      </c>
      <c r="C46" s="85" t="s">
        <v>147</v>
      </c>
      <c r="D46" s="86">
        <v>5.3873844472540844</v>
      </c>
      <c r="E46" s="71"/>
      <c r="F46" s="119">
        <f t="shared" si="3"/>
        <v>0</v>
      </c>
    </row>
    <row r="47" spans="1:6" s="121" customFormat="1" ht="26.4" x14ac:dyDescent="0.25">
      <c r="A47" s="69" t="s">
        <v>202</v>
      </c>
      <c r="B47" s="220" t="s">
        <v>203</v>
      </c>
      <c r="C47" s="97" t="s">
        <v>191</v>
      </c>
      <c r="D47" s="86">
        <v>835.87000000000012</v>
      </c>
      <c r="E47" s="114"/>
      <c r="F47" s="119">
        <f t="shared" si="3"/>
        <v>0</v>
      </c>
    </row>
    <row r="48" spans="1:6" s="118" customFormat="1" ht="15" customHeight="1" x14ac:dyDescent="0.25">
      <c r="A48" s="78"/>
      <c r="B48" s="218" t="s">
        <v>204</v>
      </c>
      <c r="C48" s="88"/>
      <c r="D48" s="89"/>
      <c r="E48" s="116"/>
      <c r="F48" s="113">
        <f>SUM(F41:F47)</f>
        <v>0</v>
      </c>
    </row>
    <row r="49" spans="1:6" s="111" customFormat="1" ht="15" customHeight="1" x14ac:dyDescent="0.25">
      <c r="A49" s="81" t="s">
        <v>205</v>
      </c>
      <c r="B49" s="221" t="s">
        <v>206</v>
      </c>
      <c r="C49" s="76"/>
      <c r="D49" s="77"/>
      <c r="E49" s="109"/>
      <c r="F49" s="110"/>
    </row>
    <row r="50" spans="1:6" s="112" customFormat="1" ht="145.19999999999999" x14ac:dyDescent="0.25">
      <c r="A50" s="69" t="s">
        <v>207</v>
      </c>
      <c r="B50" s="217" t="s">
        <v>208</v>
      </c>
      <c r="C50" s="85"/>
      <c r="D50" s="70"/>
      <c r="E50" s="71"/>
      <c r="F50" s="73"/>
    </row>
    <row r="51" spans="1:6" s="118" customFormat="1" ht="15" customHeight="1" x14ac:dyDescent="0.25">
      <c r="A51" s="69" t="s">
        <v>209</v>
      </c>
      <c r="B51" s="222" t="s">
        <v>210</v>
      </c>
      <c r="C51" s="94" t="s">
        <v>60</v>
      </c>
      <c r="D51" s="228">
        <v>2</v>
      </c>
      <c r="E51" s="114"/>
      <c r="F51" s="119">
        <f>D51*E51</f>
        <v>0</v>
      </c>
    </row>
    <row r="52" spans="1:6" s="112" customFormat="1" ht="158.4" x14ac:dyDescent="0.25">
      <c r="A52" s="69" t="s">
        <v>211</v>
      </c>
      <c r="B52" s="217" t="s">
        <v>212</v>
      </c>
      <c r="C52" s="85"/>
      <c r="D52" s="70"/>
      <c r="E52" s="71"/>
      <c r="F52" s="73"/>
    </row>
    <row r="53" spans="1:6" s="112" customFormat="1" ht="15" customHeight="1" x14ac:dyDescent="0.25">
      <c r="A53" s="69" t="s">
        <v>213</v>
      </c>
      <c r="B53" s="93" t="s">
        <v>214</v>
      </c>
      <c r="C53" s="94"/>
      <c r="D53" s="80"/>
      <c r="E53" s="115"/>
      <c r="F53" s="73"/>
    </row>
    <row r="54" spans="1:6" s="118" customFormat="1" ht="15" customHeight="1" x14ac:dyDescent="0.25">
      <c r="A54" s="69" t="s">
        <v>215</v>
      </c>
      <c r="B54" s="93" t="s">
        <v>216</v>
      </c>
      <c r="C54" s="94" t="s">
        <v>60</v>
      </c>
      <c r="D54" s="80">
        <v>1</v>
      </c>
      <c r="E54" s="120"/>
      <c r="F54" s="119">
        <f>D54*E54</f>
        <v>0</v>
      </c>
    </row>
    <row r="55" spans="1:6" s="118" customFormat="1" ht="15" customHeight="1" x14ac:dyDescent="0.25">
      <c r="A55" s="69" t="s">
        <v>217</v>
      </c>
      <c r="B55" s="93" t="s">
        <v>218</v>
      </c>
      <c r="C55" s="94" t="s">
        <v>60</v>
      </c>
      <c r="D55" s="80">
        <v>1</v>
      </c>
      <c r="E55" s="120"/>
      <c r="F55" s="119">
        <f t="shared" ref="F55:F72" si="4">D55*E55</f>
        <v>0</v>
      </c>
    </row>
    <row r="56" spans="1:6" s="118" customFormat="1" ht="15" customHeight="1" x14ac:dyDescent="0.25">
      <c r="A56" s="69" t="s">
        <v>219</v>
      </c>
      <c r="B56" s="227" t="s">
        <v>220</v>
      </c>
      <c r="C56" s="94" t="s">
        <v>60</v>
      </c>
      <c r="D56" s="80">
        <v>1</v>
      </c>
      <c r="E56" s="120"/>
      <c r="F56" s="119">
        <f t="shared" si="4"/>
        <v>0</v>
      </c>
    </row>
    <row r="57" spans="1:6" s="118" customFormat="1" ht="15" customHeight="1" x14ac:dyDescent="0.25">
      <c r="A57" s="69" t="s">
        <v>221</v>
      </c>
      <c r="B57" s="227" t="s">
        <v>222</v>
      </c>
      <c r="C57" s="94" t="s">
        <v>60</v>
      </c>
      <c r="D57" s="80">
        <v>1</v>
      </c>
      <c r="E57" s="120"/>
      <c r="F57" s="119">
        <f t="shared" si="4"/>
        <v>0</v>
      </c>
    </row>
    <row r="58" spans="1:6" s="118" customFormat="1" ht="15" customHeight="1" x14ac:dyDescent="0.25">
      <c r="A58" s="69" t="s">
        <v>223</v>
      </c>
      <c r="B58" s="93" t="s">
        <v>224</v>
      </c>
      <c r="C58" s="94" t="s">
        <v>60</v>
      </c>
      <c r="D58" s="80">
        <v>1</v>
      </c>
      <c r="E58" s="120"/>
      <c r="F58" s="119">
        <f t="shared" si="4"/>
        <v>0</v>
      </c>
    </row>
    <row r="59" spans="1:6" s="118" customFormat="1" ht="15" customHeight="1" x14ac:dyDescent="0.25">
      <c r="A59" s="69" t="s">
        <v>225</v>
      </c>
      <c r="B59" s="93" t="s">
        <v>226</v>
      </c>
      <c r="C59" s="94" t="s">
        <v>60</v>
      </c>
      <c r="D59" s="80">
        <v>1</v>
      </c>
      <c r="E59" s="120"/>
      <c r="F59" s="119">
        <f t="shared" si="4"/>
        <v>0</v>
      </c>
    </row>
    <row r="60" spans="1:6" s="118" customFormat="1" ht="15" customHeight="1" x14ac:dyDescent="0.25">
      <c r="A60" s="69" t="s">
        <v>227</v>
      </c>
      <c r="B60" s="93" t="s">
        <v>228</v>
      </c>
      <c r="C60" s="94" t="s">
        <v>60</v>
      </c>
      <c r="D60" s="80">
        <v>1</v>
      </c>
      <c r="E60" s="120"/>
      <c r="F60" s="119">
        <f t="shared" si="4"/>
        <v>0</v>
      </c>
    </row>
    <row r="61" spans="1:6" s="118" customFormat="1" ht="15" customHeight="1" x14ac:dyDescent="0.25">
      <c r="A61" s="69" t="s">
        <v>229</v>
      </c>
      <c r="B61" s="93" t="s">
        <v>230</v>
      </c>
      <c r="C61" s="94" t="s">
        <v>60</v>
      </c>
      <c r="D61" s="80">
        <v>1</v>
      </c>
      <c r="E61" s="120"/>
      <c r="F61" s="119">
        <f t="shared" si="4"/>
        <v>0</v>
      </c>
    </row>
    <row r="62" spans="1:6" s="118" customFormat="1" ht="15" customHeight="1" x14ac:dyDescent="0.25">
      <c r="A62" s="69" t="s">
        <v>231</v>
      </c>
      <c r="B62" s="93" t="s">
        <v>232</v>
      </c>
      <c r="C62" s="94" t="s">
        <v>60</v>
      </c>
      <c r="D62" s="80">
        <v>1</v>
      </c>
      <c r="E62" s="120"/>
      <c r="F62" s="119">
        <f t="shared" si="4"/>
        <v>0</v>
      </c>
    </row>
    <row r="63" spans="1:6" s="118" customFormat="1" ht="15" customHeight="1" x14ac:dyDescent="0.25">
      <c r="A63" s="69" t="s">
        <v>233</v>
      </c>
      <c r="B63" s="93" t="s">
        <v>234</v>
      </c>
      <c r="C63" s="94" t="s">
        <v>60</v>
      </c>
      <c r="D63" s="80">
        <v>1</v>
      </c>
      <c r="E63" s="120"/>
      <c r="F63" s="119">
        <f t="shared" si="4"/>
        <v>0</v>
      </c>
    </row>
    <row r="64" spans="1:6" s="118" customFormat="1" ht="15" customHeight="1" x14ac:dyDescent="0.25">
      <c r="A64" s="69" t="s">
        <v>235</v>
      </c>
      <c r="B64" s="93" t="s">
        <v>236</v>
      </c>
      <c r="C64" s="94" t="s">
        <v>60</v>
      </c>
      <c r="D64" s="80">
        <v>1</v>
      </c>
      <c r="E64" s="120"/>
      <c r="F64" s="119">
        <f t="shared" si="4"/>
        <v>0</v>
      </c>
    </row>
    <row r="65" spans="1:6" s="118" customFormat="1" ht="15" customHeight="1" x14ac:dyDescent="0.25">
      <c r="A65" s="69" t="s">
        <v>237</v>
      </c>
      <c r="B65" s="93" t="s">
        <v>238</v>
      </c>
      <c r="C65" s="94" t="s">
        <v>60</v>
      </c>
      <c r="D65" s="80">
        <v>1</v>
      </c>
      <c r="E65" s="120"/>
      <c r="F65" s="119">
        <f t="shared" si="4"/>
        <v>0</v>
      </c>
    </row>
    <row r="66" spans="1:6" s="118" customFormat="1" ht="15" customHeight="1" x14ac:dyDescent="0.25">
      <c r="A66" s="69" t="s">
        <v>239</v>
      </c>
      <c r="B66" s="93" t="s">
        <v>240</v>
      </c>
      <c r="C66" s="94" t="s">
        <v>60</v>
      </c>
      <c r="D66" s="80">
        <v>1</v>
      </c>
      <c r="E66" s="120"/>
      <c r="F66" s="119">
        <f t="shared" si="4"/>
        <v>0</v>
      </c>
    </row>
    <row r="67" spans="1:6" s="118" customFormat="1" ht="15" customHeight="1" x14ac:dyDescent="0.25">
      <c r="A67" s="69" t="s">
        <v>241</v>
      </c>
      <c r="B67" s="93" t="s">
        <v>242</v>
      </c>
      <c r="C67" s="94" t="s">
        <v>60</v>
      </c>
      <c r="D67" s="80">
        <v>1</v>
      </c>
      <c r="E67" s="120"/>
      <c r="F67" s="119">
        <f t="shared" si="4"/>
        <v>0</v>
      </c>
    </row>
    <row r="68" spans="1:6" s="118" customFormat="1" ht="15" customHeight="1" x14ac:dyDescent="0.25">
      <c r="A68" s="69" t="s">
        <v>243</v>
      </c>
      <c r="B68" s="93" t="s">
        <v>244</v>
      </c>
      <c r="C68" s="94" t="s">
        <v>60</v>
      </c>
      <c r="D68" s="80">
        <v>1</v>
      </c>
      <c r="E68" s="120"/>
      <c r="F68" s="119">
        <f t="shared" si="4"/>
        <v>0</v>
      </c>
    </row>
    <row r="69" spans="1:6" s="118" customFormat="1" ht="15" customHeight="1" x14ac:dyDescent="0.25">
      <c r="A69" s="69" t="s">
        <v>245</v>
      </c>
      <c r="B69" s="93" t="s">
        <v>246</v>
      </c>
      <c r="C69" s="94" t="s">
        <v>60</v>
      </c>
      <c r="D69" s="80">
        <v>1</v>
      </c>
      <c r="E69" s="120"/>
      <c r="F69" s="119">
        <f t="shared" si="4"/>
        <v>0</v>
      </c>
    </row>
    <row r="70" spans="1:6" s="118" customFormat="1" ht="15" customHeight="1" x14ac:dyDescent="0.25">
      <c r="A70" s="69" t="s">
        <v>247</v>
      </c>
      <c r="B70" s="93" t="s">
        <v>248</v>
      </c>
      <c r="C70" s="94" t="s">
        <v>60</v>
      </c>
      <c r="D70" s="80">
        <v>1</v>
      </c>
      <c r="E70" s="120"/>
      <c r="F70" s="119">
        <f t="shared" si="4"/>
        <v>0</v>
      </c>
    </row>
    <row r="71" spans="1:6" s="118" customFormat="1" ht="15" customHeight="1" x14ac:dyDescent="0.25">
      <c r="A71" s="69" t="s">
        <v>249</v>
      </c>
      <c r="B71" s="93" t="s">
        <v>250</v>
      </c>
      <c r="C71" s="94" t="s">
        <v>60</v>
      </c>
      <c r="D71" s="80">
        <v>1</v>
      </c>
      <c r="E71" s="120"/>
      <c r="F71" s="119">
        <v>0</v>
      </c>
    </row>
    <row r="72" spans="1:6" s="118" customFormat="1" ht="15" customHeight="1" x14ac:dyDescent="0.25">
      <c r="A72" s="69" t="s">
        <v>251</v>
      </c>
      <c r="B72" s="93" t="s">
        <v>252</v>
      </c>
      <c r="C72" s="94" t="s">
        <v>60</v>
      </c>
      <c r="D72" s="80">
        <v>1</v>
      </c>
      <c r="E72" s="120"/>
      <c r="F72" s="119">
        <f t="shared" si="4"/>
        <v>0</v>
      </c>
    </row>
    <row r="73" spans="1:6" s="118" customFormat="1" ht="15" customHeight="1" x14ac:dyDescent="0.25">
      <c r="A73" s="69" t="s">
        <v>253</v>
      </c>
      <c r="B73" s="93" t="s">
        <v>254</v>
      </c>
      <c r="C73" s="96"/>
      <c r="D73" s="80"/>
      <c r="E73" s="120"/>
      <c r="F73" s="110"/>
    </row>
    <row r="74" spans="1:6" s="118" customFormat="1" ht="15" customHeight="1" x14ac:dyDescent="0.25">
      <c r="A74" s="69" t="s">
        <v>255</v>
      </c>
      <c r="B74" s="93" t="s">
        <v>256</v>
      </c>
      <c r="C74" s="94" t="s">
        <v>60</v>
      </c>
      <c r="D74" s="80">
        <v>1</v>
      </c>
      <c r="E74" s="120"/>
      <c r="F74" s="119">
        <v>0</v>
      </c>
    </row>
    <row r="75" spans="1:6" s="118" customFormat="1" ht="15" customHeight="1" x14ac:dyDescent="0.25">
      <c r="A75" s="69" t="s">
        <v>257</v>
      </c>
      <c r="B75" s="93" t="s">
        <v>258</v>
      </c>
      <c r="C75" s="94" t="s">
        <v>60</v>
      </c>
      <c r="D75" s="80">
        <v>1</v>
      </c>
      <c r="E75" s="120"/>
      <c r="F75" s="119">
        <f t="shared" ref="F75:F76" si="5">D75*E75</f>
        <v>0</v>
      </c>
    </row>
    <row r="76" spans="1:6" s="118" customFormat="1" ht="15" customHeight="1" x14ac:dyDescent="0.25">
      <c r="A76" s="69" t="s">
        <v>259</v>
      </c>
      <c r="B76" s="93" t="s">
        <v>260</v>
      </c>
      <c r="C76" s="94" t="s">
        <v>60</v>
      </c>
      <c r="D76" s="80">
        <v>1</v>
      </c>
      <c r="E76" s="120"/>
      <c r="F76" s="119">
        <f t="shared" si="5"/>
        <v>0</v>
      </c>
    </row>
    <row r="77" spans="1:6" s="118" customFormat="1" ht="15" customHeight="1" x14ac:dyDescent="0.25">
      <c r="A77" s="78"/>
      <c r="B77" s="218" t="s">
        <v>261</v>
      </c>
      <c r="C77" s="88"/>
      <c r="D77" s="89"/>
      <c r="E77" s="116"/>
      <c r="F77" s="113">
        <f>SUM(F51:F76)</f>
        <v>0</v>
      </c>
    </row>
    <row r="78" spans="1:6" s="111" customFormat="1" ht="15" customHeight="1" x14ac:dyDescent="0.25">
      <c r="A78" s="81" t="s">
        <v>262</v>
      </c>
      <c r="B78" s="221" t="s">
        <v>263</v>
      </c>
      <c r="C78" s="76"/>
      <c r="D78" s="77"/>
      <c r="E78" s="109"/>
      <c r="F78" s="110"/>
    </row>
    <row r="79" spans="1:6" s="112" customFormat="1" ht="105.6" x14ac:dyDescent="0.25">
      <c r="A79" s="69" t="s">
        <v>264</v>
      </c>
      <c r="B79" s="217" t="s">
        <v>265</v>
      </c>
      <c r="C79" s="101"/>
      <c r="D79" s="95"/>
      <c r="E79" s="120"/>
      <c r="F79" s="119"/>
    </row>
    <row r="80" spans="1:6" s="112" customFormat="1" ht="13.2" x14ac:dyDescent="0.25">
      <c r="A80" s="69" t="s">
        <v>266</v>
      </c>
      <c r="B80" s="217" t="s">
        <v>267</v>
      </c>
      <c r="C80" s="101" t="s">
        <v>60</v>
      </c>
      <c r="D80" s="95">
        <v>1</v>
      </c>
      <c r="E80" s="120"/>
      <c r="F80" s="119">
        <f>D80*E80</f>
        <v>0</v>
      </c>
    </row>
    <row r="81" spans="1:26" s="112" customFormat="1" ht="13.2" x14ac:dyDescent="0.25">
      <c r="A81" s="69" t="s">
        <v>268</v>
      </c>
      <c r="B81" s="217" t="s">
        <v>269</v>
      </c>
      <c r="C81" s="101" t="s">
        <v>60</v>
      </c>
      <c r="D81" s="95">
        <v>2</v>
      </c>
      <c r="E81" s="120"/>
      <c r="F81" s="119">
        <f>D81*E81</f>
        <v>0</v>
      </c>
    </row>
    <row r="82" spans="1:26" s="112" customFormat="1" ht="118.8" x14ac:dyDescent="0.25">
      <c r="A82" s="69" t="s">
        <v>270</v>
      </c>
      <c r="B82" s="217" t="s">
        <v>271</v>
      </c>
      <c r="C82" s="76"/>
      <c r="D82" s="80"/>
      <c r="E82" s="109"/>
      <c r="F82" s="110"/>
    </row>
    <row r="83" spans="1:26" s="112" customFormat="1" ht="13.2" x14ac:dyDescent="0.25">
      <c r="A83" s="69" t="s">
        <v>272</v>
      </c>
      <c r="B83" s="217" t="s">
        <v>273</v>
      </c>
      <c r="C83" s="76"/>
      <c r="D83" s="80"/>
      <c r="E83" s="109"/>
      <c r="F83" s="110"/>
    </row>
    <row r="84" spans="1:26" s="112" customFormat="1" ht="13.2" x14ac:dyDescent="0.25">
      <c r="A84" s="69" t="s">
        <v>274</v>
      </c>
      <c r="B84" s="217" t="s">
        <v>275</v>
      </c>
      <c r="C84" s="101" t="s">
        <v>60</v>
      </c>
      <c r="D84" s="95">
        <v>8</v>
      </c>
      <c r="E84" s="120"/>
      <c r="F84" s="119">
        <f>D84*E84</f>
        <v>0</v>
      </c>
    </row>
    <row r="85" spans="1:26" s="112" customFormat="1" ht="13.2" x14ac:dyDescent="0.25">
      <c r="A85" s="69" t="s">
        <v>276</v>
      </c>
      <c r="B85" s="217" t="s">
        <v>277</v>
      </c>
      <c r="C85" s="101" t="s">
        <v>60</v>
      </c>
      <c r="D85" s="95">
        <v>11</v>
      </c>
      <c r="E85" s="120"/>
      <c r="F85" s="119">
        <f>D85*E85</f>
        <v>0</v>
      </c>
    </row>
    <row r="86" spans="1:26" s="118" customFormat="1" ht="15" customHeight="1" x14ac:dyDescent="0.25">
      <c r="A86" s="78"/>
      <c r="B86" s="218" t="s">
        <v>278</v>
      </c>
      <c r="C86" s="88"/>
      <c r="D86" s="89"/>
      <c r="E86" s="116"/>
      <c r="F86" s="113">
        <f>SUM(F80:F85)</f>
        <v>0</v>
      </c>
    </row>
    <row r="87" spans="1:26" s="206" customFormat="1" ht="15" customHeight="1" x14ac:dyDescent="0.25">
      <c r="A87" s="201" t="s">
        <v>279</v>
      </c>
      <c r="B87" s="221" t="s">
        <v>280</v>
      </c>
      <c r="C87" s="202"/>
      <c r="D87" s="203"/>
      <c r="E87" s="204"/>
      <c r="F87" s="205"/>
      <c r="M87" s="207"/>
      <c r="N87" s="103"/>
    </row>
    <row r="88" spans="1:26" s="213" customFormat="1" ht="92.4" x14ac:dyDescent="0.25">
      <c r="A88" s="208" t="s">
        <v>281</v>
      </c>
      <c r="B88" s="223" t="s">
        <v>282</v>
      </c>
      <c r="C88" s="209"/>
      <c r="D88" s="210"/>
      <c r="E88" s="211"/>
      <c r="F88" s="212"/>
      <c r="M88" s="207"/>
      <c r="N88" s="103"/>
      <c r="Z88" s="214"/>
    </row>
    <row r="89" spans="1:26" s="213" customFormat="1" ht="26.4" x14ac:dyDescent="0.25">
      <c r="A89" s="208" t="s">
        <v>283</v>
      </c>
      <c r="B89" s="223" t="s">
        <v>284</v>
      </c>
      <c r="C89" s="209" t="s">
        <v>60</v>
      </c>
      <c r="D89" s="210">
        <v>5</v>
      </c>
      <c r="E89" s="211"/>
      <c r="F89" s="212">
        <f>D89*E89</f>
        <v>0</v>
      </c>
      <c r="M89" s="207"/>
      <c r="N89" s="103"/>
    </row>
    <row r="90" spans="1:26" s="213" customFormat="1" ht="13.2" x14ac:dyDescent="0.25">
      <c r="A90" s="208" t="s">
        <v>285</v>
      </c>
      <c r="B90" s="223" t="s">
        <v>286</v>
      </c>
      <c r="C90" s="209" t="s">
        <v>60</v>
      </c>
      <c r="D90" s="210">
        <v>1</v>
      </c>
      <c r="E90" s="211"/>
      <c r="F90" s="212">
        <f t="shared" ref="F90:F91" si="6">D90*E90</f>
        <v>0</v>
      </c>
      <c r="M90" s="207"/>
      <c r="N90" s="103"/>
    </row>
    <row r="91" spans="1:26" s="213" customFormat="1" ht="26.4" x14ac:dyDescent="0.25">
      <c r="A91" s="208" t="s">
        <v>287</v>
      </c>
      <c r="B91" s="223" t="s">
        <v>288</v>
      </c>
      <c r="C91" s="209" t="s">
        <v>60</v>
      </c>
      <c r="D91" s="210">
        <v>2</v>
      </c>
      <c r="E91" s="211"/>
      <c r="F91" s="212">
        <f t="shared" si="6"/>
        <v>0</v>
      </c>
      <c r="M91" s="207"/>
      <c r="N91" s="103"/>
    </row>
    <row r="92" spans="1:26" s="118" customFormat="1" ht="15" customHeight="1" x14ac:dyDescent="0.25">
      <c r="A92" s="78"/>
      <c r="B92" s="218" t="s">
        <v>289</v>
      </c>
      <c r="C92" s="149"/>
      <c r="D92" s="89"/>
      <c r="E92" s="116"/>
      <c r="F92" s="113">
        <f>SUM(F89:F91)</f>
        <v>0</v>
      </c>
      <c r="M92" s="141" t="s">
        <v>290</v>
      </c>
    </row>
    <row r="93" spans="1:26" s="118" customFormat="1" ht="15" customHeight="1" x14ac:dyDescent="0.25">
      <c r="A93" s="78"/>
      <c r="B93" s="218" t="s">
        <v>291</v>
      </c>
      <c r="C93" s="88"/>
      <c r="D93" s="89"/>
      <c r="E93" s="116"/>
      <c r="F93" s="113">
        <f>F92+F86+F77+F48+F38+F19</f>
        <v>0</v>
      </c>
    </row>
    <row r="94" spans="1:26" s="112" customFormat="1" ht="15" customHeight="1" x14ac:dyDescent="0.25">
      <c r="A94" s="74" t="s">
        <v>292</v>
      </c>
      <c r="B94" s="219" t="s">
        <v>293</v>
      </c>
      <c r="C94" s="76"/>
      <c r="D94" s="77"/>
      <c r="E94" s="109"/>
      <c r="F94" s="113"/>
    </row>
    <row r="95" spans="1:26" s="112" customFormat="1" ht="15" customHeight="1" x14ac:dyDescent="0.25">
      <c r="A95" s="81" t="s">
        <v>294</v>
      </c>
      <c r="B95" s="219" t="s">
        <v>154</v>
      </c>
      <c r="C95" s="76"/>
      <c r="D95" s="77"/>
      <c r="E95" s="114"/>
      <c r="F95" s="113"/>
    </row>
    <row r="96" spans="1:26" s="112" customFormat="1" ht="132" x14ac:dyDescent="0.25">
      <c r="A96" s="69" t="s">
        <v>295</v>
      </c>
      <c r="B96" s="215" t="s">
        <v>156</v>
      </c>
      <c r="C96" s="85"/>
      <c r="D96" s="86"/>
      <c r="E96" s="114"/>
      <c r="F96" s="71"/>
    </row>
    <row r="97" spans="1:6" s="112" customFormat="1" ht="15" customHeight="1" x14ac:dyDescent="0.25">
      <c r="A97" s="69" t="s">
        <v>296</v>
      </c>
      <c r="B97" s="215" t="s">
        <v>297</v>
      </c>
      <c r="C97" s="85"/>
      <c r="D97" s="86"/>
      <c r="E97" s="114"/>
      <c r="F97" s="71"/>
    </row>
    <row r="98" spans="1:6" s="112" customFormat="1" ht="15" customHeight="1" x14ac:dyDescent="0.25">
      <c r="A98" s="69" t="s">
        <v>298</v>
      </c>
      <c r="B98" s="215" t="s">
        <v>160</v>
      </c>
      <c r="C98" s="85" t="s">
        <v>147</v>
      </c>
      <c r="D98" s="86">
        <v>73.608081119999895</v>
      </c>
      <c r="E98" s="114"/>
      <c r="F98" s="71">
        <f>D98*E98</f>
        <v>0</v>
      </c>
    </row>
    <row r="99" spans="1:6" s="112" customFormat="1" ht="15" customHeight="1" x14ac:dyDescent="0.25">
      <c r="A99" s="69" t="s">
        <v>299</v>
      </c>
      <c r="B99" s="215" t="s">
        <v>162</v>
      </c>
      <c r="C99" s="85" t="s">
        <v>147</v>
      </c>
      <c r="D99" s="124">
        <v>1.7753135538598168</v>
      </c>
      <c r="E99" s="114"/>
      <c r="F99" s="71">
        <f t="shared" ref="F99:F104" si="7">D99*E99</f>
        <v>0</v>
      </c>
    </row>
    <row r="100" spans="1:6" s="112" customFormat="1" ht="15" customHeight="1" x14ac:dyDescent="0.25">
      <c r="A100" s="69" t="s">
        <v>300</v>
      </c>
      <c r="B100" s="215" t="s">
        <v>170</v>
      </c>
      <c r="C100" s="85"/>
      <c r="D100" s="86"/>
      <c r="E100" s="114"/>
      <c r="F100" s="71"/>
    </row>
    <row r="101" spans="1:6" s="112" customFormat="1" ht="15" customHeight="1" x14ac:dyDescent="0.25">
      <c r="A101" s="69" t="s">
        <v>301</v>
      </c>
      <c r="B101" s="215" t="s">
        <v>160</v>
      </c>
      <c r="C101" s="85" t="s">
        <v>147</v>
      </c>
      <c r="D101" s="86">
        <v>8.1786756799999907</v>
      </c>
      <c r="E101" s="114"/>
      <c r="F101" s="71">
        <f t="shared" si="7"/>
        <v>0</v>
      </c>
    </row>
    <row r="102" spans="1:6" s="112" customFormat="1" ht="15" customHeight="1" x14ac:dyDescent="0.25">
      <c r="A102" s="69" t="s">
        <v>302</v>
      </c>
      <c r="B102" s="215" t="s">
        <v>162</v>
      </c>
      <c r="C102" s="85" t="s">
        <v>147</v>
      </c>
      <c r="D102" s="124">
        <v>0.24208821188997492</v>
      </c>
      <c r="E102" s="114"/>
      <c r="F102" s="71">
        <f t="shared" si="7"/>
        <v>0</v>
      </c>
    </row>
    <row r="103" spans="1:6" s="112" customFormat="1" ht="53.25" customHeight="1" x14ac:dyDescent="0.25">
      <c r="A103" s="69" t="s">
        <v>303</v>
      </c>
      <c r="B103" s="215" t="s">
        <v>304</v>
      </c>
      <c r="C103" s="85" t="s">
        <v>132</v>
      </c>
      <c r="D103" s="70">
        <v>99.892099999999999</v>
      </c>
      <c r="E103" s="114"/>
      <c r="F103" s="71">
        <f t="shared" si="7"/>
        <v>0</v>
      </c>
    </row>
    <row r="104" spans="1:6" s="112" customFormat="1" ht="52.8" x14ac:dyDescent="0.25">
      <c r="A104" s="69" t="s">
        <v>305</v>
      </c>
      <c r="B104" s="215" t="s">
        <v>183</v>
      </c>
      <c r="C104" s="85" t="s">
        <v>147</v>
      </c>
      <c r="D104" s="86">
        <v>83.804158565749674</v>
      </c>
      <c r="E104" s="114"/>
      <c r="F104" s="71">
        <f t="shared" si="7"/>
        <v>0</v>
      </c>
    </row>
    <row r="105" spans="1:6" s="112" customFormat="1" ht="15" customHeight="1" x14ac:dyDescent="0.25">
      <c r="A105" s="78"/>
      <c r="B105" s="218" t="s">
        <v>306</v>
      </c>
      <c r="C105" s="88"/>
      <c r="D105" s="89"/>
      <c r="E105" s="116"/>
      <c r="F105" s="113">
        <f>SUM(F98:F104)</f>
        <v>0</v>
      </c>
    </row>
    <row r="106" spans="1:6" s="112" customFormat="1" ht="15" customHeight="1" x14ac:dyDescent="0.25">
      <c r="A106" s="81" t="s">
        <v>307</v>
      </c>
      <c r="B106" s="219" t="s">
        <v>308</v>
      </c>
      <c r="C106" s="76"/>
      <c r="D106" s="77"/>
      <c r="E106" s="114"/>
      <c r="F106" s="113"/>
    </row>
    <row r="107" spans="1:6" s="118" customFormat="1" ht="52.8" x14ac:dyDescent="0.25">
      <c r="A107" s="69" t="s">
        <v>309</v>
      </c>
      <c r="B107" s="224" t="s">
        <v>310</v>
      </c>
      <c r="C107" s="94"/>
      <c r="D107" s="70"/>
      <c r="E107" s="114"/>
      <c r="F107" s="71"/>
    </row>
    <row r="108" spans="1:6" s="118" customFormat="1" ht="13.2" x14ac:dyDescent="0.25">
      <c r="A108" s="69" t="s">
        <v>311</v>
      </c>
      <c r="B108" s="224" t="s">
        <v>312</v>
      </c>
      <c r="C108" s="94" t="s">
        <v>313</v>
      </c>
      <c r="D108" s="86">
        <v>40.197157956749869</v>
      </c>
      <c r="E108" s="114"/>
      <c r="F108" s="71">
        <f>D108*E108</f>
        <v>0</v>
      </c>
    </row>
    <row r="109" spans="1:6" s="118" customFormat="1" ht="52.8" x14ac:dyDescent="0.25">
      <c r="A109" s="69" t="s">
        <v>314</v>
      </c>
      <c r="B109" s="224" t="s">
        <v>315</v>
      </c>
      <c r="C109" s="96"/>
      <c r="D109" s="70"/>
      <c r="E109" s="114"/>
      <c r="F109" s="71"/>
    </row>
    <row r="110" spans="1:6" s="118" customFormat="1" ht="13.2" x14ac:dyDescent="0.25">
      <c r="A110" s="69" t="s">
        <v>316</v>
      </c>
      <c r="B110" s="224" t="s">
        <v>312</v>
      </c>
      <c r="C110" s="94"/>
      <c r="D110" s="86"/>
      <c r="E110" s="114"/>
      <c r="F110" s="71"/>
    </row>
    <row r="111" spans="1:6" s="118" customFormat="1" ht="13.2" x14ac:dyDescent="0.25">
      <c r="A111" s="69" t="s">
        <v>317</v>
      </c>
      <c r="B111" s="224" t="s">
        <v>318</v>
      </c>
      <c r="C111" s="94" t="s">
        <v>191</v>
      </c>
      <c r="D111" s="70">
        <v>68.739999999999995</v>
      </c>
      <c r="E111" s="114"/>
      <c r="F111" s="71">
        <f>D111*E111</f>
        <v>0</v>
      </c>
    </row>
    <row r="112" spans="1:6" s="118" customFormat="1" ht="13.2" x14ac:dyDescent="0.25">
      <c r="A112" s="69" t="s">
        <v>319</v>
      </c>
      <c r="B112" s="224" t="s">
        <v>320</v>
      </c>
      <c r="C112" s="94" t="s">
        <v>191</v>
      </c>
      <c r="D112" s="86">
        <v>4</v>
      </c>
      <c r="E112" s="114"/>
      <c r="F112" s="71">
        <f>D112*E112</f>
        <v>0</v>
      </c>
    </row>
    <row r="113" spans="1:6" s="118" customFormat="1" ht="15" customHeight="1" x14ac:dyDescent="0.25">
      <c r="A113" s="78"/>
      <c r="B113" s="218" t="s">
        <v>321</v>
      </c>
      <c r="C113" s="88"/>
      <c r="D113" s="89"/>
      <c r="E113" s="116"/>
      <c r="F113" s="113">
        <f>SUM(F108:F112)</f>
        <v>0</v>
      </c>
    </row>
    <row r="114" spans="1:6" s="118" customFormat="1" ht="15" customHeight="1" x14ac:dyDescent="0.25">
      <c r="A114" s="81" t="s">
        <v>322</v>
      </c>
      <c r="B114" s="219" t="s">
        <v>323</v>
      </c>
      <c r="C114" s="88"/>
      <c r="D114" s="89"/>
      <c r="E114" s="116"/>
      <c r="F114" s="113"/>
    </row>
    <row r="115" spans="1:6" s="118" customFormat="1" ht="92.4" x14ac:dyDescent="0.25">
      <c r="A115" s="69" t="s">
        <v>324</v>
      </c>
      <c r="B115" s="224" t="s">
        <v>325</v>
      </c>
      <c r="C115" s="94" t="s">
        <v>191</v>
      </c>
      <c r="D115" s="123">
        <v>73.959999999999994</v>
      </c>
      <c r="E115" s="119"/>
      <c r="F115" s="119">
        <f>D115*E115</f>
        <v>0</v>
      </c>
    </row>
    <row r="116" spans="1:6" s="118" customFormat="1" ht="15" customHeight="1" x14ac:dyDescent="0.25">
      <c r="A116" s="78"/>
      <c r="B116" s="218" t="s">
        <v>326</v>
      </c>
      <c r="C116" s="88"/>
      <c r="D116" s="89"/>
      <c r="E116" s="116"/>
      <c r="F116" s="113">
        <f>F115</f>
        <v>0</v>
      </c>
    </row>
    <row r="117" spans="1:6" s="118" customFormat="1" ht="15" customHeight="1" x14ac:dyDescent="0.25">
      <c r="A117" s="81" t="s">
        <v>327</v>
      </c>
      <c r="B117" s="219" t="s">
        <v>280</v>
      </c>
      <c r="C117" s="88"/>
      <c r="D117" s="89"/>
      <c r="E117" s="116"/>
      <c r="F117" s="113"/>
    </row>
    <row r="118" spans="1:6" s="112" customFormat="1" ht="79.2" x14ac:dyDescent="0.25">
      <c r="A118" s="69" t="s">
        <v>328</v>
      </c>
      <c r="B118" s="217" t="s">
        <v>329</v>
      </c>
      <c r="C118" s="101"/>
      <c r="D118" s="95"/>
      <c r="E118" s="120"/>
      <c r="F118" s="119"/>
    </row>
    <row r="119" spans="1:6" s="118" customFormat="1" ht="13.2" x14ac:dyDescent="0.25">
      <c r="A119" s="69" t="s">
        <v>316</v>
      </c>
      <c r="B119" s="224" t="s">
        <v>312</v>
      </c>
      <c r="C119" s="101" t="s">
        <v>60</v>
      </c>
      <c r="D119" s="95">
        <v>1</v>
      </c>
      <c r="E119" s="120"/>
      <c r="F119" s="119">
        <f>D119*E119</f>
        <v>0</v>
      </c>
    </row>
    <row r="120" spans="1:6" s="118" customFormat="1" ht="15" customHeight="1" x14ac:dyDescent="0.25">
      <c r="A120" s="78"/>
      <c r="B120" s="218" t="s">
        <v>330</v>
      </c>
      <c r="C120" s="88"/>
      <c r="D120" s="89"/>
      <c r="E120" s="116"/>
      <c r="F120" s="113">
        <f>F119</f>
        <v>0</v>
      </c>
    </row>
    <row r="121" spans="1:6" s="111" customFormat="1" ht="15" customHeight="1" x14ac:dyDescent="0.25">
      <c r="A121" s="81" t="s">
        <v>331</v>
      </c>
      <c r="B121" s="221" t="s">
        <v>332</v>
      </c>
      <c r="C121" s="76"/>
      <c r="D121" s="77"/>
      <c r="E121" s="109"/>
      <c r="F121" s="110"/>
    </row>
    <row r="122" spans="1:6" s="112" customFormat="1" ht="15" customHeight="1" x14ac:dyDescent="0.25">
      <c r="A122" s="74" t="s">
        <v>333</v>
      </c>
      <c r="B122" s="219" t="s">
        <v>127</v>
      </c>
      <c r="C122" s="76"/>
      <c r="D122" s="77"/>
      <c r="E122" s="109"/>
      <c r="F122" s="113"/>
    </row>
    <row r="123" spans="1:6" s="112" customFormat="1" ht="15" customHeight="1" x14ac:dyDescent="0.25">
      <c r="A123" s="44" t="s">
        <v>334</v>
      </c>
      <c r="B123" s="216" t="s">
        <v>134</v>
      </c>
      <c r="C123" s="76"/>
      <c r="D123" s="77"/>
      <c r="E123" s="114"/>
      <c r="F123" s="113"/>
    </row>
    <row r="124" spans="1:6" s="112" customFormat="1" ht="79.2" x14ac:dyDescent="0.25">
      <c r="A124" s="44" t="s">
        <v>335</v>
      </c>
      <c r="B124" s="215" t="s">
        <v>136</v>
      </c>
      <c r="C124" s="85" t="s">
        <v>132</v>
      </c>
      <c r="D124" s="86">
        <v>10.3704</v>
      </c>
      <c r="E124" s="114"/>
      <c r="F124" s="71">
        <f>D124*E124</f>
        <v>0</v>
      </c>
    </row>
    <row r="125" spans="1:6" s="112" customFormat="1" ht="52.8" x14ac:dyDescent="0.25">
      <c r="A125" s="44" t="s">
        <v>336</v>
      </c>
      <c r="B125" s="215" t="s">
        <v>138</v>
      </c>
      <c r="C125" s="85" t="s">
        <v>132</v>
      </c>
      <c r="D125" s="86">
        <v>10.3704</v>
      </c>
      <c r="E125" s="114"/>
      <c r="F125" s="71">
        <f t="shared" ref="F125:F126" si="8">D125*E125</f>
        <v>0</v>
      </c>
    </row>
    <row r="126" spans="1:6" s="112" customFormat="1" ht="66" customHeight="1" x14ac:dyDescent="0.25">
      <c r="A126" s="44" t="s">
        <v>337</v>
      </c>
      <c r="B126" s="215" t="s">
        <v>140</v>
      </c>
      <c r="C126" s="85" t="s">
        <v>132</v>
      </c>
      <c r="D126" s="86">
        <v>10.3704</v>
      </c>
      <c r="E126" s="114"/>
      <c r="F126" s="71">
        <f t="shared" si="8"/>
        <v>0</v>
      </c>
    </row>
    <row r="127" spans="1:6" s="112" customFormat="1" ht="15" customHeight="1" x14ac:dyDescent="0.25">
      <c r="A127" s="74" t="s">
        <v>338</v>
      </c>
      <c r="B127" s="219" t="s">
        <v>154</v>
      </c>
      <c r="C127" s="76"/>
      <c r="D127" s="77"/>
      <c r="E127" s="114"/>
      <c r="F127" s="113"/>
    </row>
    <row r="128" spans="1:6" s="112" customFormat="1" ht="132" x14ac:dyDescent="0.25">
      <c r="A128" s="69" t="s">
        <v>339</v>
      </c>
      <c r="B128" s="215" t="s">
        <v>156</v>
      </c>
      <c r="C128" s="85"/>
      <c r="D128" s="86"/>
      <c r="E128" s="114"/>
      <c r="F128" s="71"/>
    </row>
    <row r="129" spans="1:6" s="112" customFormat="1" ht="15" customHeight="1" x14ac:dyDescent="0.25">
      <c r="A129" s="69" t="s">
        <v>340</v>
      </c>
      <c r="B129" s="215" t="s">
        <v>158</v>
      </c>
      <c r="C129" s="85"/>
      <c r="D129" s="86"/>
      <c r="E129" s="114"/>
      <c r="F129" s="71"/>
    </row>
    <row r="130" spans="1:6" s="112" customFormat="1" ht="15" customHeight="1" x14ac:dyDescent="0.25">
      <c r="A130" s="69" t="s">
        <v>341</v>
      </c>
      <c r="B130" s="215" t="s">
        <v>160</v>
      </c>
      <c r="C130" s="85" t="s">
        <v>147</v>
      </c>
      <c r="D130" s="124">
        <v>6.6513600000000004</v>
      </c>
      <c r="E130" s="114"/>
      <c r="F130" s="71">
        <f>D130*E130</f>
        <v>0</v>
      </c>
    </row>
    <row r="131" spans="1:6" s="112" customFormat="1" ht="15" customHeight="1" x14ac:dyDescent="0.25">
      <c r="A131" s="69" t="s">
        <v>342</v>
      </c>
      <c r="B131" s="215" t="s">
        <v>162</v>
      </c>
      <c r="C131" s="85" t="s">
        <v>147</v>
      </c>
      <c r="D131" s="124">
        <v>4.0322022400000135</v>
      </c>
      <c r="E131" s="114"/>
      <c r="F131" s="71">
        <f t="shared" ref="F131:F145" si="9">D131*E131</f>
        <v>0</v>
      </c>
    </row>
    <row r="132" spans="1:6" s="112" customFormat="1" ht="15" customHeight="1" x14ac:dyDescent="0.25">
      <c r="A132" s="69" t="s">
        <v>343</v>
      </c>
      <c r="B132" s="215" t="s">
        <v>170</v>
      </c>
      <c r="C132" s="85"/>
      <c r="D132" s="86"/>
      <c r="E132" s="114"/>
      <c r="F132" s="71">
        <f t="shared" si="9"/>
        <v>0</v>
      </c>
    </row>
    <row r="133" spans="1:6" s="112" customFormat="1" ht="15" customHeight="1" x14ac:dyDescent="0.25">
      <c r="A133" s="69" t="s">
        <v>344</v>
      </c>
      <c r="B133" s="215" t="s">
        <v>160</v>
      </c>
      <c r="C133" s="85" t="s">
        <v>147</v>
      </c>
      <c r="D133" s="124">
        <v>0.73904000000000014</v>
      </c>
      <c r="E133" s="114"/>
      <c r="F133" s="71">
        <f t="shared" si="9"/>
        <v>0</v>
      </c>
    </row>
    <row r="134" spans="1:6" s="112" customFormat="1" ht="15" customHeight="1" x14ac:dyDescent="0.25">
      <c r="A134" s="69" t="s">
        <v>345</v>
      </c>
      <c r="B134" s="215" t="s">
        <v>162</v>
      </c>
      <c r="C134" s="85" t="s">
        <v>147</v>
      </c>
      <c r="D134" s="124">
        <v>0.54984576000000196</v>
      </c>
      <c r="E134" s="114"/>
      <c r="F134" s="71">
        <f t="shared" si="9"/>
        <v>0</v>
      </c>
    </row>
    <row r="135" spans="1:6" s="112" customFormat="1" ht="53.25" customHeight="1" x14ac:dyDescent="0.25">
      <c r="A135" s="69" t="s">
        <v>346</v>
      </c>
      <c r="B135" s="215" t="s">
        <v>177</v>
      </c>
      <c r="C135" s="85" t="s">
        <v>147</v>
      </c>
      <c r="D135" s="125">
        <v>1.4631363283969585</v>
      </c>
      <c r="E135" s="114"/>
      <c r="F135" s="71">
        <f t="shared" si="9"/>
        <v>0</v>
      </c>
    </row>
    <row r="136" spans="1:6" s="112" customFormat="1" ht="78.75" customHeight="1" x14ac:dyDescent="0.25">
      <c r="A136" s="69" t="s">
        <v>347</v>
      </c>
      <c r="B136" s="215" t="s">
        <v>179</v>
      </c>
      <c r="C136" s="85" t="s">
        <v>147</v>
      </c>
      <c r="D136" s="125">
        <v>4.4883879291007345</v>
      </c>
      <c r="E136" s="114"/>
      <c r="F136" s="71">
        <f t="shared" si="9"/>
        <v>0</v>
      </c>
    </row>
    <row r="137" spans="1:6" s="112" customFormat="1" ht="79.2" x14ac:dyDescent="0.25">
      <c r="A137" s="69" t="s">
        <v>348</v>
      </c>
      <c r="B137" s="220" t="s">
        <v>181</v>
      </c>
      <c r="C137" s="85" t="s">
        <v>147</v>
      </c>
      <c r="D137" s="102">
        <v>4.6559520000000152</v>
      </c>
      <c r="E137" s="114"/>
      <c r="F137" s="71">
        <f t="shared" si="9"/>
        <v>0</v>
      </c>
    </row>
    <row r="138" spans="1:6" s="112" customFormat="1" ht="52.8" x14ac:dyDescent="0.25">
      <c r="A138" s="69" t="s">
        <v>349</v>
      </c>
      <c r="B138" s="215" t="s">
        <v>183</v>
      </c>
      <c r="C138" s="85" t="s">
        <v>147</v>
      </c>
      <c r="D138" s="86">
        <v>7.3164960000000008</v>
      </c>
      <c r="E138" s="114"/>
      <c r="F138" s="71">
        <f t="shared" si="9"/>
        <v>0</v>
      </c>
    </row>
    <row r="139" spans="1:6" s="112" customFormat="1" ht="15" customHeight="1" x14ac:dyDescent="0.25">
      <c r="A139" s="74" t="s">
        <v>350</v>
      </c>
      <c r="B139" s="221" t="s">
        <v>186</v>
      </c>
      <c r="C139" s="76"/>
      <c r="D139" s="77"/>
      <c r="E139" s="109"/>
      <c r="F139" s="71"/>
    </row>
    <row r="140" spans="1:6" s="112" customFormat="1" ht="52.8" x14ac:dyDescent="0.25">
      <c r="A140" s="69" t="s">
        <v>351</v>
      </c>
      <c r="B140" s="215" t="s">
        <v>188</v>
      </c>
      <c r="C140" s="85"/>
      <c r="D140" s="92"/>
      <c r="E140" s="115"/>
      <c r="F140" s="71">
        <f t="shared" si="9"/>
        <v>0</v>
      </c>
    </row>
    <row r="141" spans="1:6" s="118" customFormat="1" ht="15" customHeight="1" x14ac:dyDescent="0.25">
      <c r="A141" s="69" t="s">
        <v>352</v>
      </c>
      <c r="B141" s="222" t="s">
        <v>353</v>
      </c>
      <c r="C141" s="94" t="s">
        <v>191</v>
      </c>
      <c r="D141" s="95">
        <v>5.96</v>
      </c>
      <c r="E141" s="114"/>
      <c r="F141" s="71">
        <f t="shared" si="9"/>
        <v>0</v>
      </c>
    </row>
    <row r="142" spans="1:6" s="121" customFormat="1" ht="26.4" x14ac:dyDescent="0.25">
      <c r="A142" s="69" t="s">
        <v>354</v>
      </c>
      <c r="B142" s="220" t="s">
        <v>203</v>
      </c>
      <c r="C142" s="97" t="s">
        <v>191</v>
      </c>
      <c r="D142" s="86">
        <v>5.96</v>
      </c>
      <c r="E142" s="114"/>
      <c r="F142" s="71">
        <f t="shared" si="9"/>
        <v>0</v>
      </c>
    </row>
    <row r="143" spans="1:6" s="111" customFormat="1" ht="15" customHeight="1" x14ac:dyDescent="0.25">
      <c r="A143" s="74" t="s">
        <v>355</v>
      </c>
      <c r="B143" s="221" t="s">
        <v>206</v>
      </c>
      <c r="C143" s="76"/>
      <c r="D143" s="77"/>
      <c r="E143" s="109"/>
      <c r="F143" s="71"/>
    </row>
    <row r="144" spans="1:6" s="112" customFormat="1" ht="145.19999999999999" x14ac:dyDescent="0.25">
      <c r="A144" s="69" t="s">
        <v>356</v>
      </c>
      <c r="B144" s="217" t="s">
        <v>208</v>
      </c>
      <c r="C144" s="85"/>
      <c r="D144" s="70"/>
      <c r="E144" s="71"/>
      <c r="F144" s="71"/>
    </row>
    <row r="145" spans="1:6" s="118" customFormat="1" ht="15" customHeight="1" x14ac:dyDescent="0.25">
      <c r="A145" s="69" t="s">
        <v>357</v>
      </c>
      <c r="B145" s="222" t="s">
        <v>358</v>
      </c>
      <c r="C145" s="94" t="s">
        <v>60</v>
      </c>
      <c r="D145" s="80">
        <v>1</v>
      </c>
      <c r="E145" s="71"/>
      <c r="F145" s="71">
        <f t="shared" si="9"/>
        <v>0</v>
      </c>
    </row>
    <row r="146" spans="1:6" s="118" customFormat="1" ht="15" customHeight="1" x14ac:dyDescent="0.25">
      <c r="A146" s="78"/>
      <c r="B146" s="218" t="s">
        <v>359</v>
      </c>
      <c r="C146" s="88"/>
      <c r="D146" s="89"/>
      <c r="E146" s="116"/>
      <c r="F146" s="113">
        <f>SUM(F124:F145)</f>
        <v>0</v>
      </c>
    </row>
    <row r="147" spans="1:6" s="118" customFormat="1" ht="15" customHeight="1" x14ac:dyDescent="0.25">
      <c r="A147" s="78"/>
      <c r="B147" s="218" t="s">
        <v>360</v>
      </c>
      <c r="C147" s="88"/>
      <c r="D147" s="89"/>
      <c r="E147" s="116"/>
      <c r="F147" s="113">
        <f>F146+F120+F116+F113+F105</f>
        <v>0</v>
      </c>
    </row>
    <row r="148" spans="1:6" s="112" customFormat="1" ht="15" customHeight="1" x14ac:dyDescent="0.25">
      <c r="A148" s="74" t="s">
        <v>361</v>
      </c>
      <c r="B148" s="219" t="s">
        <v>362</v>
      </c>
      <c r="C148" s="76"/>
      <c r="D148" s="77"/>
      <c r="E148" s="109"/>
      <c r="F148" s="113"/>
    </row>
    <row r="149" spans="1:6" s="112" customFormat="1" ht="15" customHeight="1" x14ac:dyDescent="0.25">
      <c r="A149" s="74" t="s">
        <v>363</v>
      </c>
      <c r="B149" s="219" t="s">
        <v>127</v>
      </c>
      <c r="C149" s="76"/>
      <c r="D149" s="77"/>
      <c r="E149" s="109"/>
      <c r="F149" s="113"/>
    </row>
    <row r="150" spans="1:6" s="112" customFormat="1" ht="15" customHeight="1" x14ac:dyDescent="0.25">
      <c r="A150" s="44" t="s">
        <v>364</v>
      </c>
      <c r="B150" s="216" t="s">
        <v>142</v>
      </c>
      <c r="C150" s="76"/>
      <c r="D150" s="77"/>
      <c r="E150" s="114"/>
      <c r="F150" s="113"/>
    </row>
    <row r="151" spans="1:6" s="112" customFormat="1" ht="66" x14ac:dyDescent="0.25">
      <c r="A151" s="44" t="s">
        <v>365</v>
      </c>
      <c r="B151" s="215" t="s">
        <v>144</v>
      </c>
      <c r="C151" s="85" t="s">
        <v>132</v>
      </c>
      <c r="D151" s="86">
        <v>31.678349999999998</v>
      </c>
      <c r="E151" s="114"/>
      <c r="F151" s="71">
        <f>D151*E151</f>
        <v>0</v>
      </c>
    </row>
    <row r="152" spans="1:6" s="112" customFormat="1" ht="26.4" x14ac:dyDescent="0.25">
      <c r="A152" s="44" t="s">
        <v>366</v>
      </c>
      <c r="B152" s="215" t="s">
        <v>146</v>
      </c>
      <c r="C152" s="85" t="s">
        <v>147</v>
      </c>
      <c r="D152" s="86">
        <v>5.8900049999999995</v>
      </c>
      <c r="E152" s="114"/>
      <c r="F152" s="71">
        <f t="shared" ref="F152:F154" si="10">D152*E152</f>
        <v>0</v>
      </c>
    </row>
    <row r="153" spans="1:6" s="112" customFormat="1" ht="26.4" x14ac:dyDescent="0.25">
      <c r="A153" s="44" t="s">
        <v>367</v>
      </c>
      <c r="B153" s="215" t="s">
        <v>149</v>
      </c>
      <c r="C153" s="85" t="s">
        <v>147</v>
      </c>
      <c r="D153" s="86">
        <v>5.8900049999999995</v>
      </c>
      <c r="E153" s="114"/>
      <c r="F153" s="71">
        <f t="shared" si="10"/>
        <v>0</v>
      </c>
    </row>
    <row r="154" spans="1:6" s="112" customFormat="1" ht="132" x14ac:dyDescent="0.25">
      <c r="A154" s="44" t="s">
        <v>368</v>
      </c>
      <c r="B154" s="217" t="s">
        <v>151</v>
      </c>
      <c r="C154" s="85" t="s">
        <v>132</v>
      </c>
      <c r="D154" s="86">
        <v>31.678349999999998</v>
      </c>
      <c r="E154" s="114"/>
      <c r="F154" s="71">
        <f t="shared" si="10"/>
        <v>0</v>
      </c>
    </row>
    <row r="155" spans="1:6" s="112" customFormat="1" ht="15" customHeight="1" x14ac:dyDescent="0.25">
      <c r="A155" s="78"/>
      <c r="B155" s="218" t="s">
        <v>369</v>
      </c>
      <c r="C155" s="88"/>
      <c r="D155" s="89"/>
      <c r="E155" s="116"/>
      <c r="F155" s="113">
        <f>SUM(F151:F154)</f>
        <v>0</v>
      </c>
    </row>
    <row r="156" spans="1:6" s="112" customFormat="1" ht="15" customHeight="1" x14ac:dyDescent="0.25">
      <c r="A156" s="81" t="s">
        <v>370</v>
      </c>
      <c r="B156" s="219" t="s">
        <v>154</v>
      </c>
      <c r="C156" s="76"/>
      <c r="D156" s="77"/>
      <c r="E156" s="114"/>
      <c r="F156" s="113"/>
    </row>
    <row r="157" spans="1:6" s="112" customFormat="1" ht="132" x14ac:dyDescent="0.25">
      <c r="A157" s="69" t="s">
        <v>371</v>
      </c>
      <c r="B157" s="215" t="s">
        <v>156</v>
      </c>
      <c r="C157" s="85"/>
      <c r="D157" s="86"/>
      <c r="E157" s="114"/>
      <c r="F157" s="71"/>
    </row>
    <row r="158" spans="1:6" s="112" customFormat="1" ht="15" customHeight="1" x14ac:dyDescent="0.25">
      <c r="A158" s="69" t="s">
        <v>372</v>
      </c>
      <c r="B158" s="215" t="s">
        <v>297</v>
      </c>
      <c r="C158" s="85"/>
      <c r="D158" s="86"/>
      <c r="E158" s="114"/>
      <c r="F158" s="71"/>
    </row>
    <row r="159" spans="1:6" s="112" customFormat="1" ht="15" customHeight="1" x14ac:dyDescent="0.25">
      <c r="A159" s="69" t="s">
        <v>373</v>
      </c>
      <c r="B159" s="215" t="s">
        <v>160</v>
      </c>
      <c r="C159" s="85" t="s">
        <v>147</v>
      </c>
      <c r="D159" s="86">
        <v>79.071300000000008</v>
      </c>
      <c r="E159" s="114"/>
      <c r="F159" s="71">
        <f>D159*E159</f>
        <v>0</v>
      </c>
    </row>
    <row r="160" spans="1:6" s="112" customFormat="1" ht="15" customHeight="1" x14ac:dyDescent="0.25">
      <c r="A160" s="69" t="s">
        <v>374</v>
      </c>
      <c r="B160" s="215" t="s">
        <v>162</v>
      </c>
      <c r="C160" s="85" t="s">
        <v>147</v>
      </c>
      <c r="D160" s="86">
        <v>44.401034392000042</v>
      </c>
      <c r="E160" s="114"/>
      <c r="F160" s="71">
        <f>D160*E160</f>
        <v>0</v>
      </c>
    </row>
    <row r="161" spans="1:6" s="112" customFormat="1" ht="15" customHeight="1" x14ac:dyDescent="0.25">
      <c r="A161" s="69" t="s">
        <v>375</v>
      </c>
      <c r="B161" s="215" t="s">
        <v>170</v>
      </c>
      <c r="C161" s="85"/>
      <c r="D161" s="86"/>
      <c r="E161" s="114"/>
      <c r="F161" s="71"/>
    </row>
    <row r="162" spans="1:6" s="112" customFormat="1" ht="15" customHeight="1" x14ac:dyDescent="0.25">
      <c r="A162" s="69" t="s">
        <v>376</v>
      </c>
      <c r="B162" s="215" t="s">
        <v>160</v>
      </c>
      <c r="C162" s="85" t="s">
        <v>147</v>
      </c>
      <c r="D162" s="86">
        <v>8.7856999999999985</v>
      </c>
      <c r="E162" s="114"/>
      <c r="F162" s="71">
        <f>D162*E162</f>
        <v>0</v>
      </c>
    </row>
    <row r="163" spans="1:6" s="112" customFormat="1" ht="15" customHeight="1" x14ac:dyDescent="0.25">
      <c r="A163" s="69" t="s">
        <v>377</v>
      </c>
      <c r="B163" s="215" t="s">
        <v>162</v>
      </c>
      <c r="C163" s="85" t="s">
        <v>147</v>
      </c>
      <c r="D163" s="86">
        <v>6.054686508000005</v>
      </c>
      <c r="E163" s="114"/>
      <c r="F163" s="71">
        <f t="shared" ref="F163:F167" si="11">D163*E163</f>
        <v>0</v>
      </c>
    </row>
    <row r="164" spans="1:6" s="112" customFormat="1" ht="53.25" customHeight="1" x14ac:dyDescent="0.25">
      <c r="A164" s="69" t="s">
        <v>378</v>
      </c>
      <c r="B164" s="215" t="s">
        <v>177</v>
      </c>
      <c r="C164" s="85" t="s">
        <v>147</v>
      </c>
      <c r="D164" s="70">
        <v>11.746188159324216</v>
      </c>
      <c r="E164" s="114"/>
      <c r="F164" s="71">
        <f t="shared" si="11"/>
        <v>0</v>
      </c>
    </row>
    <row r="165" spans="1:6" s="112" customFormat="1" ht="78.75" customHeight="1" x14ac:dyDescent="0.25">
      <c r="A165" s="69" t="s">
        <v>379</v>
      </c>
      <c r="B165" s="215" t="s">
        <v>179</v>
      </c>
      <c r="C165" s="85" t="s">
        <v>147</v>
      </c>
      <c r="D165" s="86">
        <v>42.670590728812329</v>
      </c>
      <c r="E165" s="114"/>
      <c r="F165" s="71">
        <f t="shared" si="11"/>
        <v>0</v>
      </c>
    </row>
    <row r="166" spans="1:6" s="112" customFormat="1" ht="79.2" x14ac:dyDescent="0.25">
      <c r="A166" s="69" t="s">
        <v>380</v>
      </c>
      <c r="B166" s="220" t="s">
        <v>181</v>
      </c>
      <c r="C166" s="85" t="s">
        <v>147</v>
      </c>
      <c r="D166" s="86">
        <v>51.651080683748731</v>
      </c>
      <c r="E166" s="114"/>
      <c r="F166" s="71">
        <f t="shared" si="11"/>
        <v>0</v>
      </c>
    </row>
    <row r="167" spans="1:6" s="112" customFormat="1" ht="52.8" x14ac:dyDescent="0.25">
      <c r="A167" s="69" t="s">
        <v>381</v>
      </c>
      <c r="B167" s="215" t="s">
        <v>183</v>
      </c>
      <c r="C167" s="85" t="s">
        <v>147</v>
      </c>
      <c r="D167" s="86">
        <v>86.661640216251314</v>
      </c>
      <c r="E167" s="114"/>
      <c r="F167" s="71">
        <f t="shared" si="11"/>
        <v>0</v>
      </c>
    </row>
    <row r="168" spans="1:6" s="118" customFormat="1" ht="15" customHeight="1" x14ac:dyDescent="0.25">
      <c r="A168" s="78"/>
      <c r="B168" s="218" t="s">
        <v>382</v>
      </c>
      <c r="C168" s="88"/>
      <c r="D168" s="89"/>
      <c r="E168" s="116"/>
      <c r="F168" s="113">
        <f>SUM(F159:F167)</f>
        <v>0</v>
      </c>
    </row>
    <row r="169" spans="1:6" s="112" customFormat="1" ht="15" customHeight="1" x14ac:dyDescent="0.25">
      <c r="A169" s="74" t="s">
        <v>383</v>
      </c>
      <c r="B169" s="221" t="s">
        <v>186</v>
      </c>
      <c r="C169" s="76"/>
      <c r="D169" s="77"/>
      <c r="E169" s="109"/>
      <c r="F169" s="113"/>
    </row>
    <row r="170" spans="1:6" s="112" customFormat="1" ht="40.5" customHeight="1" x14ac:dyDescent="0.25">
      <c r="A170" s="69" t="s">
        <v>384</v>
      </c>
      <c r="B170" s="215" t="s">
        <v>385</v>
      </c>
      <c r="C170" s="85"/>
      <c r="D170" s="92"/>
      <c r="E170" s="115"/>
      <c r="F170" s="71"/>
    </row>
    <row r="171" spans="1:6" s="118" customFormat="1" ht="15" customHeight="1" x14ac:dyDescent="0.25">
      <c r="A171" s="69" t="s">
        <v>386</v>
      </c>
      <c r="B171" s="222" t="s">
        <v>387</v>
      </c>
      <c r="C171" s="94" t="s">
        <v>191</v>
      </c>
      <c r="D171" s="95">
        <v>107.80000000000001</v>
      </c>
      <c r="E171" s="114"/>
      <c r="F171" s="119">
        <f>D171*E171</f>
        <v>0</v>
      </c>
    </row>
    <row r="172" spans="1:6" s="112" customFormat="1" ht="39.6" x14ac:dyDescent="0.25">
      <c r="A172" s="69" t="s">
        <v>388</v>
      </c>
      <c r="B172" s="215" t="s">
        <v>201</v>
      </c>
      <c r="C172" s="85" t="s">
        <v>147</v>
      </c>
      <c r="D172" s="86">
        <v>12.063875216251311</v>
      </c>
      <c r="E172" s="114"/>
      <c r="F172" s="119">
        <f t="shared" ref="F172:F173" si="12">D172*E172</f>
        <v>0</v>
      </c>
    </row>
    <row r="173" spans="1:6" s="121" customFormat="1" ht="26.4" x14ac:dyDescent="0.25">
      <c r="A173" s="69" t="s">
        <v>389</v>
      </c>
      <c r="B173" s="220" t="s">
        <v>203</v>
      </c>
      <c r="C173" s="97" t="s">
        <v>191</v>
      </c>
      <c r="D173" s="86">
        <v>107.80000000000001</v>
      </c>
      <c r="E173" s="114"/>
      <c r="F173" s="119">
        <f t="shared" si="12"/>
        <v>0</v>
      </c>
    </row>
    <row r="174" spans="1:6" s="118" customFormat="1" ht="15" customHeight="1" x14ac:dyDescent="0.25">
      <c r="A174" s="78"/>
      <c r="B174" s="218" t="s">
        <v>390</v>
      </c>
      <c r="C174" s="88"/>
      <c r="D174" s="89"/>
      <c r="E174" s="116"/>
      <c r="F174" s="113">
        <f>SUM(F171:F173)</f>
        <v>0</v>
      </c>
    </row>
    <row r="175" spans="1:6" s="111" customFormat="1" ht="15" customHeight="1" x14ac:dyDescent="0.25">
      <c r="A175" s="81" t="s">
        <v>391</v>
      </c>
      <c r="B175" s="221" t="s">
        <v>206</v>
      </c>
      <c r="C175" s="76"/>
      <c r="D175" s="77"/>
      <c r="E175" s="109"/>
      <c r="F175" s="110"/>
    </row>
    <row r="176" spans="1:6" s="112" customFormat="1" ht="145.19999999999999" x14ac:dyDescent="0.25">
      <c r="A176" s="69" t="s">
        <v>392</v>
      </c>
      <c r="B176" s="217" t="s">
        <v>208</v>
      </c>
      <c r="C176" s="85"/>
      <c r="D176" s="70"/>
      <c r="E176" s="71"/>
      <c r="F176" s="73"/>
    </row>
    <row r="177" spans="1:6" s="118" customFormat="1" ht="15" customHeight="1" x14ac:dyDescent="0.25">
      <c r="A177" s="69" t="s">
        <v>393</v>
      </c>
      <c r="B177" s="222" t="s">
        <v>358</v>
      </c>
      <c r="C177" s="94" t="s">
        <v>60</v>
      </c>
      <c r="D177" s="228">
        <v>3</v>
      </c>
      <c r="E177" s="114"/>
      <c r="F177" s="119">
        <f>D177*E177</f>
        <v>0</v>
      </c>
    </row>
    <row r="178" spans="1:6" s="118" customFormat="1" ht="15" customHeight="1" x14ac:dyDescent="0.25">
      <c r="A178" s="69" t="s">
        <v>394</v>
      </c>
      <c r="B178" s="222" t="s">
        <v>395</v>
      </c>
      <c r="C178" s="94" t="s">
        <v>60</v>
      </c>
      <c r="D178" s="228">
        <v>3</v>
      </c>
      <c r="E178" s="114"/>
      <c r="F178" s="119">
        <f>D178*E178</f>
        <v>0</v>
      </c>
    </row>
    <row r="179" spans="1:6" s="118" customFormat="1" ht="15" customHeight="1" x14ac:dyDescent="0.25">
      <c r="A179" s="78"/>
      <c r="B179" s="218" t="s">
        <v>396</v>
      </c>
      <c r="C179" s="88"/>
      <c r="D179" s="89"/>
      <c r="E179" s="116"/>
      <c r="F179" s="113">
        <f>SUM(F177:F178)</f>
        <v>0</v>
      </c>
    </row>
    <row r="180" spans="1:6" s="118" customFormat="1" ht="15" customHeight="1" x14ac:dyDescent="0.25">
      <c r="A180" s="78"/>
      <c r="B180" s="218" t="s">
        <v>397</v>
      </c>
      <c r="C180" s="88"/>
      <c r="D180" s="89"/>
      <c r="E180" s="116"/>
      <c r="F180" s="113">
        <f>F179+F174+F168+F155</f>
        <v>0</v>
      </c>
    </row>
    <row r="181" spans="1:6" s="111" customFormat="1" ht="15" customHeight="1" x14ac:dyDescent="0.25">
      <c r="A181" s="81" t="s">
        <v>398</v>
      </c>
      <c r="B181" s="221" t="s">
        <v>399</v>
      </c>
      <c r="C181" s="76"/>
      <c r="D181" s="77"/>
      <c r="E181" s="114"/>
      <c r="F181" s="110"/>
    </row>
    <row r="182" spans="1:6" s="128" customFormat="1" ht="17.25" customHeight="1" x14ac:dyDescent="0.25">
      <c r="A182" s="74" t="s">
        <v>400</v>
      </c>
      <c r="B182" s="219" t="s">
        <v>401</v>
      </c>
      <c r="C182" s="127"/>
      <c r="D182" s="89"/>
      <c r="E182" s="116"/>
      <c r="F182" s="113"/>
    </row>
    <row r="183" spans="1:6" s="112" customFormat="1" ht="17.25" customHeight="1" x14ac:dyDescent="0.25">
      <c r="A183" s="44" t="s">
        <v>402</v>
      </c>
      <c r="B183" s="216" t="s">
        <v>129</v>
      </c>
      <c r="C183" s="76"/>
      <c r="D183" s="77"/>
      <c r="E183" s="109"/>
      <c r="F183" s="113"/>
    </row>
    <row r="184" spans="1:6" s="112" customFormat="1" ht="66" x14ac:dyDescent="0.25">
      <c r="A184" s="44" t="s">
        <v>403</v>
      </c>
      <c r="B184" s="215" t="s">
        <v>131</v>
      </c>
      <c r="C184" s="85" t="s">
        <v>132</v>
      </c>
      <c r="D184" s="86">
        <v>473.4</v>
      </c>
      <c r="E184" s="114"/>
      <c r="F184" s="71">
        <f>D184*E184</f>
        <v>0</v>
      </c>
    </row>
    <row r="185" spans="1:6" s="112" customFormat="1" ht="15" customHeight="1" x14ac:dyDescent="0.25">
      <c r="A185" s="44" t="s">
        <v>404</v>
      </c>
      <c r="B185" s="216" t="s">
        <v>134</v>
      </c>
      <c r="C185" s="76"/>
      <c r="D185" s="77"/>
      <c r="E185" s="114"/>
      <c r="F185" s="113"/>
    </row>
    <row r="186" spans="1:6" s="112" customFormat="1" ht="79.2" x14ac:dyDescent="0.25">
      <c r="A186" s="44" t="s">
        <v>405</v>
      </c>
      <c r="B186" s="215" t="s">
        <v>136</v>
      </c>
      <c r="C186" s="85" t="s">
        <v>132</v>
      </c>
      <c r="D186" s="86">
        <v>42.08</v>
      </c>
      <c r="E186" s="114"/>
      <c r="F186" s="71">
        <f>D186*E186</f>
        <v>0</v>
      </c>
    </row>
    <row r="187" spans="1:6" s="112" customFormat="1" ht="52.8" x14ac:dyDescent="0.25">
      <c r="A187" s="44" t="s">
        <v>406</v>
      </c>
      <c r="B187" s="215" t="s">
        <v>138</v>
      </c>
      <c r="C187" s="85" t="s">
        <v>132</v>
      </c>
      <c r="D187" s="86">
        <v>42.08</v>
      </c>
      <c r="E187" s="114"/>
      <c r="F187" s="71">
        <f t="shared" ref="F187:F188" si="13">D187*E187</f>
        <v>0</v>
      </c>
    </row>
    <row r="188" spans="1:6" s="112" customFormat="1" ht="66" customHeight="1" x14ac:dyDescent="0.25">
      <c r="A188" s="44" t="s">
        <v>407</v>
      </c>
      <c r="B188" s="215" t="s">
        <v>140</v>
      </c>
      <c r="C188" s="85" t="s">
        <v>132</v>
      </c>
      <c r="D188" s="86">
        <v>42.08</v>
      </c>
      <c r="E188" s="114"/>
      <c r="F188" s="71">
        <f t="shared" si="13"/>
        <v>0</v>
      </c>
    </row>
    <row r="189" spans="1:6" s="112" customFormat="1" ht="15" customHeight="1" x14ac:dyDescent="0.25">
      <c r="A189" s="44" t="s">
        <v>408</v>
      </c>
      <c r="B189" s="216" t="s">
        <v>142</v>
      </c>
      <c r="C189" s="76"/>
      <c r="D189" s="77"/>
      <c r="E189" s="114"/>
      <c r="F189" s="113"/>
    </row>
    <row r="190" spans="1:6" s="112" customFormat="1" ht="66" x14ac:dyDescent="0.25">
      <c r="A190" s="44" t="s">
        <v>409</v>
      </c>
      <c r="B190" s="215" t="s">
        <v>144</v>
      </c>
      <c r="C190" s="85" t="s">
        <v>132</v>
      </c>
      <c r="D190" s="86">
        <v>199.88</v>
      </c>
      <c r="E190" s="114"/>
      <c r="F190" s="71">
        <f>D190*E190</f>
        <v>0</v>
      </c>
    </row>
    <row r="191" spans="1:6" s="112" customFormat="1" ht="26.4" x14ac:dyDescent="0.25">
      <c r="A191" s="44" t="s">
        <v>410</v>
      </c>
      <c r="B191" s="215" t="s">
        <v>146</v>
      </c>
      <c r="C191" s="85" t="s">
        <v>147</v>
      </c>
      <c r="D191" s="86">
        <v>9.9749999999999996</v>
      </c>
      <c r="E191" s="114"/>
      <c r="F191" s="71">
        <f t="shared" ref="F191:F193" si="14">D191*E191</f>
        <v>0</v>
      </c>
    </row>
    <row r="192" spans="1:6" s="112" customFormat="1" ht="26.4" x14ac:dyDescent="0.25">
      <c r="A192" s="44" t="s">
        <v>411</v>
      </c>
      <c r="B192" s="215" t="s">
        <v>149</v>
      </c>
      <c r="C192" s="85" t="s">
        <v>147</v>
      </c>
      <c r="D192" s="86">
        <v>9.9749999999999996</v>
      </c>
      <c r="E192" s="114"/>
      <c r="F192" s="71">
        <f t="shared" si="14"/>
        <v>0</v>
      </c>
    </row>
    <row r="193" spans="1:6" s="112" customFormat="1" ht="132" x14ac:dyDescent="0.25">
      <c r="A193" s="44" t="s">
        <v>412</v>
      </c>
      <c r="B193" s="217" t="s">
        <v>151</v>
      </c>
      <c r="C193" s="85" t="s">
        <v>132</v>
      </c>
      <c r="D193" s="86">
        <v>199.88</v>
      </c>
      <c r="E193" s="114"/>
      <c r="F193" s="71">
        <f t="shared" si="14"/>
        <v>0</v>
      </c>
    </row>
    <row r="194" spans="1:6" s="112" customFormat="1" ht="15" customHeight="1" x14ac:dyDescent="0.25">
      <c r="A194" s="44" t="s">
        <v>413</v>
      </c>
      <c r="B194" s="216" t="s">
        <v>414</v>
      </c>
      <c r="C194" s="76"/>
      <c r="D194" s="77"/>
      <c r="E194" s="114"/>
      <c r="F194" s="113"/>
    </row>
    <row r="195" spans="1:6" s="112" customFormat="1" ht="92.4" x14ac:dyDescent="0.25">
      <c r="A195" s="44" t="s">
        <v>415</v>
      </c>
      <c r="B195" s="215" t="s">
        <v>416</v>
      </c>
      <c r="C195" s="85" t="s">
        <v>132</v>
      </c>
      <c r="D195" s="86">
        <v>47.339999999999996</v>
      </c>
      <c r="E195" s="114"/>
      <c r="F195" s="71">
        <f>D195*E195</f>
        <v>0</v>
      </c>
    </row>
    <row r="196" spans="1:6" s="112" customFormat="1" ht="79.2" x14ac:dyDescent="0.25">
      <c r="A196" s="44" t="s">
        <v>417</v>
      </c>
      <c r="B196" s="215" t="s">
        <v>418</v>
      </c>
      <c r="C196" s="85" t="s">
        <v>132</v>
      </c>
      <c r="D196" s="86">
        <v>47.339999999999996</v>
      </c>
      <c r="E196" s="114"/>
      <c r="F196" s="71">
        <f>D196*E196</f>
        <v>0</v>
      </c>
    </row>
    <row r="197" spans="1:6" s="128" customFormat="1" ht="15" customHeight="1" x14ac:dyDescent="0.25">
      <c r="A197" s="74" t="s">
        <v>419</v>
      </c>
      <c r="B197" s="219" t="s">
        <v>154</v>
      </c>
      <c r="C197" s="127"/>
      <c r="D197" s="89"/>
      <c r="E197" s="129"/>
      <c r="F197" s="113"/>
    </row>
    <row r="198" spans="1:6" s="112" customFormat="1" ht="92.25" customHeight="1" x14ac:dyDescent="0.25">
      <c r="A198" s="44" t="s">
        <v>420</v>
      </c>
      <c r="B198" s="215" t="s">
        <v>421</v>
      </c>
      <c r="C198" s="85"/>
      <c r="D198" s="86"/>
      <c r="E198" s="114"/>
      <c r="F198" s="71"/>
    </row>
    <row r="199" spans="1:6" s="112" customFormat="1" ht="15" customHeight="1" x14ac:dyDescent="0.25">
      <c r="A199" s="44" t="s">
        <v>422</v>
      </c>
      <c r="B199" s="215" t="s">
        <v>158</v>
      </c>
      <c r="C199" s="85"/>
      <c r="D199" s="86"/>
      <c r="E199" s="114"/>
      <c r="F199" s="71"/>
    </row>
    <row r="200" spans="1:6" s="112" customFormat="1" ht="15" customHeight="1" x14ac:dyDescent="0.25">
      <c r="A200" s="44" t="s">
        <v>423</v>
      </c>
      <c r="B200" s="215" t="s">
        <v>160</v>
      </c>
      <c r="C200" s="85" t="s">
        <v>147</v>
      </c>
      <c r="D200" s="86">
        <v>747.97199999999998</v>
      </c>
      <c r="E200" s="114"/>
      <c r="F200" s="71">
        <f>D200*E200</f>
        <v>0</v>
      </c>
    </row>
    <row r="201" spans="1:6" s="112" customFormat="1" ht="15" customHeight="1" x14ac:dyDescent="0.25">
      <c r="A201" s="44" t="s">
        <v>424</v>
      </c>
      <c r="B201" s="215" t="s">
        <v>162</v>
      </c>
      <c r="C201" s="85" t="s">
        <v>147</v>
      </c>
      <c r="D201" s="86">
        <v>365.67519999999996</v>
      </c>
      <c r="E201" s="114"/>
      <c r="F201" s="71">
        <f>D201*E201</f>
        <v>0</v>
      </c>
    </row>
    <row r="202" spans="1:6" s="112" customFormat="1" ht="15" customHeight="1" x14ac:dyDescent="0.25">
      <c r="A202" s="44" t="s">
        <v>425</v>
      </c>
      <c r="B202" s="215" t="s">
        <v>170</v>
      </c>
      <c r="C202" s="85"/>
      <c r="D202" s="86"/>
      <c r="E202" s="114"/>
      <c r="F202" s="71"/>
    </row>
    <row r="203" spans="1:6" s="112" customFormat="1" ht="15" customHeight="1" x14ac:dyDescent="0.25">
      <c r="A203" s="44" t="s">
        <v>426</v>
      </c>
      <c r="B203" s="215" t="s">
        <v>160</v>
      </c>
      <c r="C203" s="85" t="s">
        <v>147</v>
      </c>
      <c r="D203" s="86">
        <v>83.108000000000004</v>
      </c>
      <c r="E203" s="114"/>
      <c r="F203" s="71">
        <f>D203*E203</f>
        <v>0</v>
      </c>
    </row>
    <row r="204" spans="1:6" s="112" customFormat="1" ht="15" customHeight="1" x14ac:dyDescent="0.25">
      <c r="A204" s="44" t="s">
        <v>427</v>
      </c>
      <c r="B204" s="215" t="s">
        <v>162</v>
      </c>
      <c r="C204" s="85" t="s">
        <v>147</v>
      </c>
      <c r="D204" s="86">
        <v>49.864799999999995</v>
      </c>
      <c r="E204" s="114"/>
      <c r="F204" s="71">
        <f t="shared" ref="F204:F208" si="15">D204*E204</f>
        <v>0</v>
      </c>
    </row>
    <row r="205" spans="1:6" s="112" customFormat="1" ht="53.25" customHeight="1" x14ac:dyDescent="0.25">
      <c r="A205" s="69" t="s">
        <v>428</v>
      </c>
      <c r="B205" s="215" t="s">
        <v>177</v>
      </c>
      <c r="C205" s="85" t="s">
        <v>147</v>
      </c>
      <c r="D205" s="70">
        <v>82.95</v>
      </c>
      <c r="E205" s="114"/>
      <c r="F205" s="71">
        <f t="shared" si="15"/>
        <v>0</v>
      </c>
    </row>
    <row r="206" spans="1:6" s="112" customFormat="1" ht="78.75" customHeight="1" x14ac:dyDescent="0.25">
      <c r="A206" s="69" t="s">
        <v>429</v>
      </c>
      <c r="B206" s="215" t="s">
        <v>179</v>
      </c>
      <c r="C206" s="85" t="s">
        <v>147</v>
      </c>
      <c r="D206" s="70">
        <v>268.81191931364503</v>
      </c>
      <c r="E206" s="114"/>
      <c r="F206" s="71">
        <f t="shared" si="15"/>
        <v>0</v>
      </c>
    </row>
    <row r="207" spans="1:6" s="112" customFormat="1" ht="79.2" x14ac:dyDescent="0.25">
      <c r="A207" s="69" t="s">
        <v>430</v>
      </c>
      <c r="B207" s="220" t="s">
        <v>181</v>
      </c>
      <c r="C207" s="85" t="s">
        <v>147</v>
      </c>
      <c r="D207" s="86">
        <v>895.93094018635486</v>
      </c>
      <c r="E207" s="114"/>
      <c r="F207" s="71">
        <f t="shared" si="15"/>
        <v>0</v>
      </c>
    </row>
    <row r="208" spans="1:6" s="112" customFormat="1" ht="52.8" x14ac:dyDescent="0.25">
      <c r="A208" s="69" t="s">
        <v>431</v>
      </c>
      <c r="B208" s="215" t="s">
        <v>183</v>
      </c>
      <c r="C208" s="85" t="s">
        <v>147</v>
      </c>
      <c r="D208" s="86">
        <v>350.68905981364503</v>
      </c>
      <c r="E208" s="114"/>
      <c r="F208" s="71">
        <f t="shared" si="15"/>
        <v>0</v>
      </c>
    </row>
    <row r="209" spans="1:6" s="128" customFormat="1" ht="15" customHeight="1" x14ac:dyDescent="0.25">
      <c r="A209" s="78" t="s">
        <v>432</v>
      </c>
      <c r="B209" s="225" t="s">
        <v>186</v>
      </c>
      <c r="C209" s="132"/>
      <c r="D209" s="133"/>
      <c r="E209" s="129"/>
      <c r="F209" s="134"/>
    </row>
    <row r="210" spans="1:6" s="112" customFormat="1" ht="66" x14ac:dyDescent="0.25">
      <c r="A210" s="69" t="s">
        <v>433</v>
      </c>
      <c r="B210" s="84" t="s">
        <v>434</v>
      </c>
      <c r="C210" s="85"/>
      <c r="D210" s="86"/>
      <c r="E210" s="114"/>
      <c r="F210" s="71"/>
    </row>
    <row r="211" spans="1:6" s="112" customFormat="1" ht="15" customHeight="1" x14ac:dyDescent="0.25">
      <c r="A211" s="69" t="s">
        <v>435</v>
      </c>
      <c r="B211" s="84" t="s">
        <v>436</v>
      </c>
      <c r="C211" s="85" t="s">
        <v>191</v>
      </c>
      <c r="D211" s="86">
        <v>948</v>
      </c>
      <c r="E211" s="114"/>
      <c r="F211" s="71">
        <f>D211*E211</f>
        <v>0</v>
      </c>
    </row>
    <row r="212" spans="1:6" s="112" customFormat="1" ht="15" customHeight="1" x14ac:dyDescent="0.25">
      <c r="A212" s="69" t="s">
        <v>437</v>
      </c>
      <c r="B212" s="84" t="s">
        <v>438</v>
      </c>
      <c r="C212" s="85" t="s">
        <v>191</v>
      </c>
      <c r="D212" s="86">
        <v>632</v>
      </c>
      <c r="E212" s="114"/>
      <c r="F212" s="71">
        <f t="shared" ref="F212:F213" si="16">D212*E212</f>
        <v>0</v>
      </c>
    </row>
    <row r="213" spans="1:6" s="112" customFormat="1" ht="39.6" x14ac:dyDescent="0.25">
      <c r="A213" s="69" t="s">
        <v>439</v>
      </c>
      <c r="B213" s="215" t="s">
        <v>440</v>
      </c>
      <c r="C213" s="85" t="s">
        <v>191</v>
      </c>
      <c r="D213" s="86">
        <v>1580</v>
      </c>
      <c r="E213" s="114"/>
      <c r="F213" s="71">
        <f t="shared" si="16"/>
        <v>0</v>
      </c>
    </row>
    <row r="214" spans="1:6" s="128" customFormat="1" ht="15" customHeight="1" x14ac:dyDescent="0.25">
      <c r="A214" s="78" t="s">
        <v>441</v>
      </c>
      <c r="B214" s="225" t="s">
        <v>442</v>
      </c>
      <c r="C214" s="132"/>
      <c r="D214" s="133"/>
      <c r="E214" s="129"/>
      <c r="F214" s="134"/>
    </row>
    <row r="215" spans="1:6" s="112" customFormat="1" ht="79.2" x14ac:dyDescent="0.25">
      <c r="A215" s="69" t="s">
        <v>443</v>
      </c>
      <c r="B215" s="215" t="s">
        <v>444</v>
      </c>
      <c r="C215" s="85" t="s">
        <v>445</v>
      </c>
      <c r="D215" s="86">
        <v>95</v>
      </c>
      <c r="E215" s="114"/>
      <c r="F215" s="71">
        <f>D215*E215</f>
        <v>0</v>
      </c>
    </row>
    <row r="216" spans="1:6" s="112" customFormat="1" ht="79.2" x14ac:dyDescent="0.25">
      <c r="A216" s="69" t="s">
        <v>446</v>
      </c>
      <c r="B216" s="215" t="s">
        <v>447</v>
      </c>
      <c r="C216" s="85" t="s">
        <v>445</v>
      </c>
      <c r="D216" s="86">
        <v>63</v>
      </c>
      <c r="E216" s="114"/>
      <c r="F216" s="71">
        <f>D216*E216</f>
        <v>0</v>
      </c>
    </row>
    <row r="217" spans="1:6" s="118" customFormat="1" ht="15" customHeight="1" x14ac:dyDescent="0.25">
      <c r="A217" s="78"/>
      <c r="B217" s="218" t="s">
        <v>448</v>
      </c>
      <c r="C217" s="88"/>
      <c r="D217" s="89"/>
      <c r="E217" s="116"/>
      <c r="F217" s="113">
        <f>SUM(F184:F216)</f>
        <v>0</v>
      </c>
    </row>
    <row r="218" spans="1:6" s="118" customFormat="1" ht="15" customHeight="1" x14ac:dyDescent="0.25">
      <c r="A218" s="81" t="s">
        <v>449</v>
      </c>
      <c r="B218" s="221" t="s">
        <v>450</v>
      </c>
      <c r="C218" s="76"/>
      <c r="D218" s="77"/>
      <c r="E218" s="114"/>
      <c r="F218" s="110"/>
    </row>
    <row r="219" spans="1:6" s="136" customFormat="1" ht="132" x14ac:dyDescent="0.25">
      <c r="A219" s="69" t="s">
        <v>451</v>
      </c>
      <c r="B219" s="215" t="s">
        <v>452</v>
      </c>
      <c r="C219" s="85" t="s">
        <v>191</v>
      </c>
      <c r="D219" s="86">
        <v>200</v>
      </c>
      <c r="E219" s="114"/>
      <c r="F219" s="71">
        <f>D219*E219</f>
        <v>0</v>
      </c>
    </row>
    <row r="220" spans="1:6" s="118" customFormat="1" ht="15" customHeight="1" x14ac:dyDescent="0.25">
      <c r="A220" s="78"/>
      <c r="B220" s="21" t="s">
        <v>453</v>
      </c>
      <c r="C220" s="88"/>
      <c r="D220" s="89"/>
      <c r="E220" s="116"/>
      <c r="F220" s="113">
        <f>F219</f>
        <v>0</v>
      </c>
    </row>
    <row r="221" spans="1:6" s="112" customFormat="1" ht="19.5" customHeight="1" x14ac:dyDescent="0.25">
      <c r="A221" s="44"/>
      <c r="B221" s="21" t="s">
        <v>454</v>
      </c>
      <c r="C221" s="76"/>
      <c r="D221" s="89"/>
      <c r="E221" s="109"/>
      <c r="F221" s="113">
        <f>F220+F217+F180+F147+F93</f>
        <v>0</v>
      </c>
    </row>
    <row r="222" spans="1:6" s="137" customFormat="1" ht="15" customHeight="1" x14ac:dyDescent="0.25">
      <c r="D222" s="138"/>
      <c r="E222" s="139"/>
      <c r="F222" s="139"/>
    </row>
    <row r="223" spans="1:6" s="137" customFormat="1" ht="15" customHeight="1" x14ac:dyDescent="0.25">
      <c r="D223" s="140"/>
      <c r="E223" s="139"/>
      <c r="F223" s="139"/>
    </row>
  </sheetData>
  <printOptions horizontalCentered="1"/>
  <pageMargins left="0.78740157480314965" right="0.78740157480314965" top="1.1811023622047245" bottom="0.59055118110236227" header="0.39370078740157483" footer="0"/>
  <pageSetup paperSize="9" scale="58" fitToHeight="0" orientation="portrait" r:id="rId1"/>
  <headerFooter alignWithMargins="0">
    <oddFooter>&amp;R&amp;P/&amp;N</oddFooter>
    <evenHeader>&amp;L&amp;G</evenHeader>
    <evenFooter>&amp;L&amp;P/&amp;N</evenFooter>
  </headerFooter>
  <ignoredErrors>
    <ignoredError sqref="A4" numberStoredAsText="1"/>
  </ignoredError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48786-760A-45AD-82BF-88B4FA99E195}">
  <sheetPr codeName="Folha4">
    <tabColor rgb="FF92D050"/>
    <pageSetUpPr fitToPage="1"/>
  </sheetPr>
  <dimension ref="A1:G129"/>
  <sheetViews>
    <sheetView view="pageBreakPreview" zoomScale="120" zoomScaleNormal="100" zoomScaleSheetLayoutView="120" workbookViewId="0">
      <pane ySplit="4" topLeftCell="A5" activePane="bottomLeft" state="frozen"/>
      <selection pane="bottomLeft" activeCell="F129" sqref="F129"/>
    </sheetView>
  </sheetViews>
  <sheetFormatPr defaultColWidth="9.109375" defaultRowHeight="15" customHeight="1" x14ac:dyDescent="0.25"/>
  <cols>
    <col min="1" max="1" width="11.6640625" style="3" customWidth="1"/>
    <col min="2" max="2" width="70.6640625" style="3" customWidth="1"/>
    <col min="3" max="3" width="14.44140625" style="3" customWidth="1"/>
    <col min="4" max="4" width="18.109375" style="2" customWidth="1"/>
    <col min="5" max="5" width="20.6640625" style="5" customWidth="1"/>
    <col min="6" max="6" width="18.6640625" style="5" customWidth="1"/>
    <col min="7" max="16384" width="9.109375" style="3"/>
  </cols>
  <sheetData>
    <row r="1" spans="1:7" s="1" customFormat="1" ht="18" customHeight="1" x14ac:dyDescent="0.25">
      <c r="A1" s="28" t="s">
        <v>1</v>
      </c>
      <c r="B1" s="27"/>
      <c r="C1" s="29" t="s">
        <v>34</v>
      </c>
      <c r="D1" s="30" t="s">
        <v>35</v>
      </c>
      <c r="E1" s="31" t="s">
        <v>36</v>
      </c>
      <c r="F1" s="32" t="s">
        <v>2</v>
      </c>
    </row>
    <row r="2" spans="1:7" s="1" customFormat="1" ht="18" customHeight="1" x14ac:dyDescent="0.25">
      <c r="A2" s="15"/>
      <c r="B2" s="16"/>
      <c r="C2" s="17"/>
      <c r="D2" s="19"/>
      <c r="E2" s="19" t="s">
        <v>3</v>
      </c>
      <c r="F2" s="19" t="s">
        <v>3</v>
      </c>
    </row>
    <row r="3" spans="1:7" s="112" customFormat="1" ht="30" customHeight="1" x14ac:dyDescent="0.25">
      <c r="A3" s="159">
        <v>2</v>
      </c>
      <c r="B3" s="160" t="s">
        <v>16</v>
      </c>
      <c r="C3" s="159"/>
      <c r="D3" s="161"/>
      <c r="E3" s="162"/>
      <c r="F3" s="75"/>
      <c r="G3" s="192"/>
    </row>
    <row r="4" spans="1:7" s="111" customFormat="1" ht="19.5" customHeight="1" x14ac:dyDescent="0.25">
      <c r="A4" s="74" t="s">
        <v>455</v>
      </c>
      <c r="B4" s="67" t="s">
        <v>18</v>
      </c>
      <c r="C4" s="76"/>
      <c r="D4" s="77"/>
      <c r="E4" s="109"/>
      <c r="F4" s="110"/>
    </row>
    <row r="5" spans="1:7" s="112" customFormat="1" ht="49.5" customHeight="1" x14ac:dyDescent="0.25">
      <c r="A5" s="78"/>
      <c r="B5" s="79" t="s">
        <v>38</v>
      </c>
      <c r="C5" s="76"/>
      <c r="D5" s="80"/>
      <c r="E5" s="109"/>
      <c r="F5" s="110"/>
    </row>
    <row r="6" spans="1:7" s="112" customFormat="1" ht="15" customHeight="1" x14ac:dyDescent="0.25">
      <c r="A6" s="74" t="s">
        <v>456</v>
      </c>
      <c r="B6" s="82" t="s">
        <v>293</v>
      </c>
      <c r="C6" s="76"/>
      <c r="D6" s="77"/>
      <c r="E6" s="109"/>
      <c r="F6" s="113"/>
    </row>
    <row r="7" spans="1:7" s="112" customFormat="1" ht="15" customHeight="1" x14ac:dyDescent="0.25">
      <c r="A7" s="74" t="s">
        <v>457</v>
      </c>
      <c r="B7" s="82" t="s">
        <v>154</v>
      </c>
      <c r="C7" s="76"/>
      <c r="D7" s="77"/>
      <c r="E7" s="114"/>
      <c r="F7" s="113"/>
    </row>
    <row r="8" spans="1:7" s="112" customFormat="1" ht="132" x14ac:dyDescent="0.25">
      <c r="A8" s="44" t="s">
        <v>458</v>
      </c>
      <c r="B8" s="84" t="s">
        <v>156</v>
      </c>
      <c r="C8" s="85"/>
      <c r="D8" s="86"/>
      <c r="E8" s="114"/>
      <c r="F8" s="71"/>
    </row>
    <row r="9" spans="1:7" s="112" customFormat="1" ht="15" customHeight="1" x14ac:dyDescent="0.25">
      <c r="A9" s="69" t="s">
        <v>459</v>
      </c>
      <c r="B9" s="84" t="s">
        <v>158</v>
      </c>
      <c r="C9" s="85"/>
      <c r="D9" s="86"/>
      <c r="E9" s="114"/>
      <c r="F9" s="71"/>
    </row>
    <row r="10" spans="1:7" s="112" customFormat="1" ht="15" customHeight="1" x14ac:dyDescent="0.25">
      <c r="A10" s="69" t="s">
        <v>460</v>
      </c>
      <c r="B10" s="84" t="s">
        <v>160</v>
      </c>
      <c r="C10" s="85" t="s">
        <v>147</v>
      </c>
      <c r="D10" s="86">
        <v>1036.9378978443276</v>
      </c>
      <c r="E10" s="114"/>
      <c r="F10" s="71">
        <f>D10*E10</f>
        <v>0</v>
      </c>
    </row>
    <row r="11" spans="1:7" s="112" customFormat="1" ht="15" customHeight="1" x14ac:dyDescent="0.25">
      <c r="A11" s="69" t="s">
        <v>461</v>
      </c>
      <c r="B11" s="84" t="s">
        <v>162</v>
      </c>
      <c r="C11" s="85" t="s">
        <v>147</v>
      </c>
      <c r="D11" s="86">
        <v>909.92147869661869</v>
      </c>
      <c r="E11" s="114"/>
      <c r="F11" s="71">
        <f t="shared" ref="F11:F13" si="0">D11*E11</f>
        <v>0</v>
      </c>
    </row>
    <row r="12" spans="1:7" s="112" customFormat="1" ht="15" customHeight="1" x14ac:dyDescent="0.25">
      <c r="A12" s="69" t="s">
        <v>462</v>
      </c>
      <c r="B12" s="84" t="s">
        <v>164</v>
      </c>
      <c r="C12" s="85" t="s">
        <v>147</v>
      </c>
      <c r="D12" s="86">
        <v>422.10833251907349</v>
      </c>
      <c r="E12" s="114"/>
      <c r="F12" s="71">
        <f t="shared" si="0"/>
        <v>0</v>
      </c>
    </row>
    <row r="13" spans="1:7" s="112" customFormat="1" ht="15" customHeight="1" x14ac:dyDescent="0.25">
      <c r="A13" s="69" t="s">
        <v>463</v>
      </c>
      <c r="B13" s="84" t="s">
        <v>166</v>
      </c>
      <c r="C13" s="85" t="s">
        <v>147</v>
      </c>
      <c r="D13" s="124">
        <v>7.9706409569633652E-2</v>
      </c>
      <c r="E13" s="114"/>
      <c r="F13" s="71">
        <f t="shared" si="0"/>
        <v>0</v>
      </c>
    </row>
    <row r="14" spans="1:7" s="112" customFormat="1" ht="15" customHeight="1" x14ac:dyDescent="0.25">
      <c r="A14" s="69" t="s">
        <v>464</v>
      </c>
      <c r="B14" s="84" t="s">
        <v>170</v>
      </c>
      <c r="C14" s="85"/>
      <c r="D14" s="86"/>
      <c r="E14" s="114"/>
      <c r="F14" s="71"/>
    </row>
    <row r="15" spans="1:7" s="112" customFormat="1" ht="15" customHeight="1" x14ac:dyDescent="0.25">
      <c r="A15" s="69" t="s">
        <v>465</v>
      </c>
      <c r="B15" s="84" t="s">
        <v>160</v>
      </c>
      <c r="C15" s="85" t="s">
        <v>147</v>
      </c>
      <c r="D15" s="86">
        <v>115.2153219827031</v>
      </c>
      <c r="E15" s="114"/>
      <c r="F15" s="71">
        <f>D15*E15</f>
        <v>0</v>
      </c>
    </row>
    <row r="16" spans="1:7" s="112" customFormat="1" ht="15" customHeight="1" x14ac:dyDescent="0.25">
      <c r="A16" s="69" t="s">
        <v>466</v>
      </c>
      <c r="B16" s="84" t="s">
        <v>162</v>
      </c>
      <c r="C16" s="85" t="s">
        <v>147</v>
      </c>
      <c r="D16" s="86">
        <v>124.080201640448</v>
      </c>
      <c r="E16" s="114"/>
      <c r="F16" s="71">
        <f t="shared" ref="F16:F20" si="1">D16*E16</f>
        <v>0</v>
      </c>
    </row>
    <row r="17" spans="1:7" s="112" customFormat="1" ht="15" customHeight="1" x14ac:dyDescent="0.25">
      <c r="A17" s="69" t="s">
        <v>467</v>
      </c>
      <c r="B17" s="84" t="s">
        <v>164</v>
      </c>
      <c r="C17" s="85" t="s">
        <v>147</v>
      </c>
      <c r="D17" s="86">
        <v>68.715309944965441</v>
      </c>
      <c r="E17" s="114"/>
      <c r="F17" s="71">
        <f t="shared" si="1"/>
        <v>0</v>
      </c>
    </row>
    <row r="18" spans="1:7" s="112" customFormat="1" ht="15" customHeight="1" x14ac:dyDescent="0.25">
      <c r="A18" s="69" t="s">
        <v>468</v>
      </c>
      <c r="B18" s="84" t="s">
        <v>166</v>
      </c>
      <c r="C18" s="85" t="s">
        <v>147</v>
      </c>
      <c r="D18" s="71">
        <v>1.5182173251358792E-2</v>
      </c>
      <c r="E18" s="114"/>
      <c r="F18" s="71">
        <f t="shared" si="1"/>
        <v>0</v>
      </c>
    </row>
    <row r="19" spans="1:7" s="112" customFormat="1" ht="26.4" x14ac:dyDescent="0.25">
      <c r="A19" s="44" t="s">
        <v>469</v>
      </c>
      <c r="B19" s="84" t="s">
        <v>470</v>
      </c>
      <c r="C19" s="85" t="s">
        <v>132</v>
      </c>
      <c r="D19" s="125">
        <v>1178.972</v>
      </c>
      <c r="E19" s="114"/>
      <c r="F19" s="71">
        <f t="shared" si="1"/>
        <v>0</v>
      </c>
    </row>
    <row r="20" spans="1:7" s="112" customFormat="1" ht="52.8" x14ac:dyDescent="0.25">
      <c r="A20" s="44" t="s">
        <v>471</v>
      </c>
      <c r="B20" s="84" t="s">
        <v>183</v>
      </c>
      <c r="C20" s="85" t="s">
        <v>147</v>
      </c>
      <c r="D20" s="86">
        <v>2677.073431210958</v>
      </c>
      <c r="E20" s="114"/>
      <c r="F20" s="71">
        <f t="shared" si="1"/>
        <v>0</v>
      </c>
    </row>
    <row r="21" spans="1:7" s="112" customFormat="1" ht="27" x14ac:dyDescent="0.25">
      <c r="A21" s="44" t="s">
        <v>472</v>
      </c>
      <c r="B21" s="84" t="s">
        <v>473</v>
      </c>
      <c r="C21" s="88"/>
      <c r="D21" s="89"/>
      <c r="E21" s="116"/>
      <c r="F21" s="113"/>
    </row>
    <row r="22" spans="1:7" s="112" customFormat="1" ht="26.4" x14ac:dyDescent="0.25">
      <c r="A22" s="44" t="s">
        <v>474</v>
      </c>
      <c r="B22" s="84" t="s">
        <v>475</v>
      </c>
      <c r="C22" s="85"/>
      <c r="D22" s="70"/>
      <c r="E22" s="114"/>
      <c r="F22" s="71"/>
    </row>
    <row r="23" spans="1:7" s="112" customFormat="1" ht="15.6" x14ac:dyDescent="0.25">
      <c r="A23" s="44" t="s">
        <v>476</v>
      </c>
      <c r="B23" s="122" t="s">
        <v>477</v>
      </c>
      <c r="C23" s="85" t="s">
        <v>147</v>
      </c>
      <c r="D23" s="70">
        <v>60.505600000000008</v>
      </c>
      <c r="E23" s="114"/>
      <c r="F23" s="71">
        <f>D23*E23</f>
        <v>0</v>
      </c>
    </row>
    <row r="24" spans="1:7" s="112" customFormat="1" ht="75.75" customHeight="1" x14ac:dyDescent="0.25">
      <c r="A24" s="44" t="s">
        <v>478</v>
      </c>
      <c r="B24" s="229" t="s">
        <v>479</v>
      </c>
      <c r="C24" s="85"/>
      <c r="D24" s="70"/>
      <c r="E24" s="114"/>
      <c r="F24" s="71"/>
    </row>
    <row r="25" spans="1:7" s="112" customFormat="1" ht="15" customHeight="1" x14ac:dyDescent="0.25">
      <c r="A25" s="44" t="s">
        <v>480</v>
      </c>
      <c r="B25" s="122" t="s">
        <v>477</v>
      </c>
      <c r="C25" s="85" t="s">
        <v>132</v>
      </c>
      <c r="D25" s="70">
        <v>385.72320000000002</v>
      </c>
      <c r="E25" s="114"/>
      <c r="F25" s="71">
        <f>D25*E25</f>
        <v>0</v>
      </c>
    </row>
    <row r="26" spans="1:7" s="112" customFormat="1" ht="15" customHeight="1" x14ac:dyDescent="0.25">
      <c r="A26" s="78"/>
      <c r="B26" s="21" t="s">
        <v>481</v>
      </c>
      <c r="C26" s="88"/>
      <c r="D26" s="89"/>
      <c r="E26" s="116"/>
      <c r="F26" s="113">
        <f>SUM(F10:F25)</f>
        <v>0</v>
      </c>
    </row>
    <row r="27" spans="1:7" s="112" customFormat="1" ht="15" customHeight="1" x14ac:dyDescent="0.25">
      <c r="A27" s="81" t="s">
        <v>482</v>
      </c>
      <c r="B27" s="82" t="s">
        <v>308</v>
      </c>
      <c r="C27" s="76"/>
      <c r="D27" s="77"/>
      <c r="E27" s="114"/>
      <c r="F27" s="113"/>
    </row>
    <row r="28" spans="1:7" s="118" customFormat="1" ht="52.8" x14ac:dyDescent="0.25">
      <c r="A28" s="69" t="s">
        <v>483</v>
      </c>
      <c r="B28" s="122" t="s">
        <v>310</v>
      </c>
      <c r="C28" s="94"/>
      <c r="D28" s="142"/>
      <c r="E28" s="119"/>
      <c r="F28" s="119"/>
      <c r="G28" s="112"/>
    </row>
    <row r="29" spans="1:7" s="118" customFormat="1" ht="13.2" x14ac:dyDescent="0.25">
      <c r="A29" s="69" t="s">
        <v>484</v>
      </c>
      <c r="B29" s="122" t="s">
        <v>485</v>
      </c>
      <c r="C29" s="94" t="s">
        <v>313</v>
      </c>
      <c r="D29" s="70">
        <v>276.45700206349517</v>
      </c>
      <c r="E29" s="114"/>
      <c r="F29" s="119">
        <f>D29*E29</f>
        <v>0</v>
      </c>
      <c r="G29" s="112"/>
    </row>
    <row r="30" spans="1:7" s="118" customFormat="1" ht="13.2" x14ac:dyDescent="0.25">
      <c r="A30" s="69" t="s">
        <v>486</v>
      </c>
      <c r="B30" s="122" t="s">
        <v>487</v>
      </c>
      <c r="C30" s="94" t="s">
        <v>313</v>
      </c>
      <c r="D30" s="70">
        <v>616.52650625511785</v>
      </c>
      <c r="E30" s="114"/>
      <c r="F30" s="119">
        <f t="shared" ref="F30:F39" si="2">D30*E30</f>
        <v>0</v>
      </c>
      <c r="G30" s="112"/>
    </row>
    <row r="31" spans="1:7" s="118" customFormat="1" ht="52.8" x14ac:dyDescent="0.25">
      <c r="A31" s="69" t="s">
        <v>488</v>
      </c>
      <c r="B31" s="122" t="s">
        <v>315</v>
      </c>
      <c r="C31" s="96"/>
      <c r="D31" s="80"/>
      <c r="E31" s="114"/>
      <c r="F31" s="119"/>
    </row>
    <row r="32" spans="1:7" s="118" customFormat="1" ht="13.2" x14ac:dyDescent="0.25">
      <c r="A32" s="69" t="s">
        <v>489</v>
      </c>
      <c r="B32" s="122" t="s">
        <v>490</v>
      </c>
      <c r="C32" s="94"/>
      <c r="D32" s="70"/>
      <c r="E32" s="114"/>
      <c r="F32" s="119">
        <f t="shared" si="2"/>
        <v>0</v>
      </c>
    </row>
    <row r="33" spans="1:7" s="118" customFormat="1" ht="13.2" x14ac:dyDescent="0.25">
      <c r="A33" s="69" t="s">
        <v>491</v>
      </c>
      <c r="B33" s="122" t="s">
        <v>318</v>
      </c>
      <c r="C33" s="94" t="s">
        <v>191</v>
      </c>
      <c r="D33" s="70">
        <v>348.21</v>
      </c>
      <c r="E33" s="114"/>
      <c r="F33" s="119">
        <f t="shared" si="2"/>
        <v>0</v>
      </c>
      <c r="G33" s="143"/>
    </row>
    <row r="34" spans="1:7" s="118" customFormat="1" ht="13.2" x14ac:dyDescent="0.25">
      <c r="A34" s="69" t="s">
        <v>492</v>
      </c>
      <c r="B34" s="122" t="s">
        <v>493</v>
      </c>
      <c r="C34" s="94" t="s">
        <v>191</v>
      </c>
      <c r="D34" s="70">
        <v>4</v>
      </c>
      <c r="E34" s="114"/>
      <c r="F34" s="119">
        <f t="shared" si="2"/>
        <v>0</v>
      </c>
      <c r="G34" s="144"/>
    </row>
    <row r="35" spans="1:7" s="118" customFormat="1" ht="13.2" x14ac:dyDescent="0.25">
      <c r="A35" s="69" t="s">
        <v>494</v>
      </c>
      <c r="B35" s="122" t="s">
        <v>320</v>
      </c>
      <c r="C35" s="94" t="s">
        <v>191</v>
      </c>
      <c r="D35" s="80">
        <v>18</v>
      </c>
      <c r="E35" s="114"/>
      <c r="F35" s="119">
        <f t="shared" si="2"/>
        <v>0</v>
      </c>
      <c r="G35" s="144"/>
    </row>
    <row r="36" spans="1:7" s="118" customFormat="1" ht="13.2" x14ac:dyDescent="0.25">
      <c r="A36" s="69" t="s">
        <v>495</v>
      </c>
      <c r="B36" s="122" t="s">
        <v>487</v>
      </c>
      <c r="C36" s="94"/>
      <c r="D36" s="70"/>
      <c r="E36" s="114"/>
      <c r="F36" s="119"/>
      <c r="G36" s="143"/>
    </row>
    <row r="37" spans="1:7" s="118" customFormat="1" ht="13.2" x14ac:dyDescent="0.25">
      <c r="A37" s="69" t="s">
        <v>496</v>
      </c>
      <c r="B37" s="122" t="s">
        <v>318</v>
      </c>
      <c r="C37" s="94" t="s">
        <v>191</v>
      </c>
      <c r="D37" s="70">
        <v>358.16</v>
      </c>
      <c r="E37" s="114"/>
      <c r="F37" s="119">
        <f t="shared" si="2"/>
        <v>0</v>
      </c>
      <c r="G37" s="143"/>
    </row>
    <row r="38" spans="1:7" s="118" customFormat="1" ht="13.2" x14ac:dyDescent="0.25">
      <c r="A38" s="69" t="s">
        <v>497</v>
      </c>
      <c r="B38" s="122" t="s">
        <v>493</v>
      </c>
      <c r="C38" s="94" t="s">
        <v>191</v>
      </c>
      <c r="D38" s="70">
        <v>20</v>
      </c>
      <c r="E38" s="114"/>
      <c r="F38" s="119">
        <f t="shared" si="2"/>
        <v>0</v>
      </c>
      <c r="G38" s="144"/>
    </row>
    <row r="39" spans="1:7" s="118" customFormat="1" ht="13.2" x14ac:dyDescent="0.25">
      <c r="A39" s="69" t="s">
        <v>498</v>
      </c>
      <c r="B39" s="122" t="s">
        <v>320</v>
      </c>
      <c r="C39" s="94" t="s">
        <v>191</v>
      </c>
      <c r="D39" s="228">
        <v>18</v>
      </c>
      <c r="E39" s="114"/>
      <c r="F39" s="119">
        <f t="shared" si="2"/>
        <v>0</v>
      </c>
      <c r="G39" s="144"/>
    </row>
    <row r="40" spans="1:7" s="118" customFormat="1" ht="15" customHeight="1" x14ac:dyDescent="0.25">
      <c r="A40" s="78"/>
      <c r="B40" s="21" t="s">
        <v>499</v>
      </c>
      <c r="C40" s="88"/>
      <c r="D40" s="89"/>
      <c r="E40" s="116"/>
      <c r="F40" s="113">
        <f>SUM(F29:F39)</f>
        <v>0</v>
      </c>
    </row>
    <row r="41" spans="1:7" s="118" customFormat="1" ht="15" customHeight="1" x14ac:dyDescent="0.25">
      <c r="A41" s="81" t="s">
        <v>500</v>
      </c>
      <c r="B41" s="91" t="s">
        <v>501</v>
      </c>
      <c r="C41" s="96"/>
      <c r="D41" s="80"/>
      <c r="E41" s="114"/>
      <c r="F41" s="110"/>
    </row>
    <row r="42" spans="1:7" s="118" customFormat="1" ht="66" x14ac:dyDescent="0.25">
      <c r="A42" s="69" t="s">
        <v>502</v>
      </c>
      <c r="B42" s="84" t="s">
        <v>503</v>
      </c>
      <c r="C42" s="88"/>
      <c r="D42" s="89"/>
      <c r="E42" s="116"/>
      <c r="F42" s="113"/>
    </row>
    <row r="43" spans="1:7" s="118" customFormat="1" ht="15" customHeight="1" x14ac:dyDescent="0.25">
      <c r="A43" s="69" t="s">
        <v>504</v>
      </c>
      <c r="B43" s="93" t="s">
        <v>505</v>
      </c>
      <c r="C43" s="230" t="s">
        <v>191</v>
      </c>
      <c r="D43" s="95">
        <v>6</v>
      </c>
      <c r="E43" s="114"/>
      <c r="F43" s="119">
        <f>D43*E43</f>
        <v>0</v>
      </c>
    </row>
    <row r="44" spans="1:7" s="118" customFormat="1" ht="15" customHeight="1" x14ac:dyDescent="0.25">
      <c r="A44" s="69" t="s">
        <v>506</v>
      </c>
      <c r="B44" s="93" t="s">
        <v>507</v>
      </c>
      <c r="C44" s="230" t="s">
        <v>191</v>
      </c>
      <c r="D44" s="95">
        <v>6</v>
      </c>
      <c r="E44" s="114"/>
      <c r="F44" s="119">
        <f t="shared" ref="F44:F45" si="3">D44*E44</f>
        <v>0</v>
      </c>
    </row>
    <row r="45" spans="1:7" s="118" customFormat="1" ht="15" customHeight="1" x14ac:dyDescent="0.25">
      <c r="A45" s="69" t="s">
        <v>508</v>
      </c>
      <c r="B45" s="93" t="s">
        <v>509</v>
      </c>
      <c r="C45" s="230" t="s">
        <v>191</v>
      </c>
      <c r="D45" s="95">
        <v>6</v>
      </c>
      <c r="E45" s="114"/>
      <c r="F45" s="119">
        <f t="shared" si="3"/>
        <v>0</v>
      </c>
    </row>
    <row r="46" spans="1:7" s="118" customFormat="1" ht="15" customHeight="1" x14ac:dyDescent="0.25">
      <c r="A46" s="78"/>
      <c r="B46" s="21" t="s">
        <v>510</v>
      </c>
      <c r="C46" s="88"/>
      <c r="D46" s="89"/>
      <c r="E46" s="116"/>
      <c r="F46" s="113">
        <f>SUM(F43:F45)</f>
        <v>0</v>
      </c>
    </row>
    <row r="47" spans="1:7" s="118" customFormat="1" ht="15" customHeight="1" x14ac:dyDescent="0.25">
      <c r="A47" s="78"/>
      <c r="B47" s="21" t="s">
        <v>511</v>
      </c>
      <c r="C47" s="88"/>
      <c r="D47" s="89"/>
      <c r="E47" s="116"/>
      <c r="F47" s="113">
        <f>+F46+F40+F26</f>
        <v>0</v>
      </c>
    </row>
    <row r="48" spans="1:7" s="112" customFormat="1" ht="15" customHeight="1" x14ac:dyDescent="0.25">
      <c r="A48" s="74" t="s">
        <v>512</v>
      </c>
      <c r="B48" s="82" t="s">
        <v>513</v>
      </c>
      <c r="C48" s="76"/>
      <c r="D48" s="77"/>
      <c r="E48" s="109"/>
      <c r="F48" s="113"/>
    </row>
    <row r="49" spans="1:6" s="112" customFormat="1" ht="15" customHeight="1" x14ac:dyDescent="0.25">
      <c r="A49" s="74" t="s">
        <v>514</v>
      </c>
      <c r="B49" s="82" t="s">
        <v>127</v>
      </c>
      <c r="C49" s="76"/>
      <c r="D49" s="77"/>
      <c r="E49" s="109"/>
      <c r="F49" s="113"/>
    </row>
    <row r="50" spans="1:6" s="112" customFormat="1" ht="15" customHeight="1" x14ac:dyDescent="0.25">
      <c r="A50" s="44" t="s">
        <v>515</v>
      </c>
      <c r="B50" s="83" t="s">
        <v>142</v>
      </c>
      <c r="C50" s="76"/>
      <c r="D50" s="77"/>
      <c r="E50" s="114"/>
      <c r="F50" s="113"/>
    </row>
    <row r="51" spans="1:6" s="112" customFormat="1" ht="66" x14ac:dyDescent="0.25">
      <c r="A51" s="44" t="s">
        <v>516</v>
      </c>
      <c r="B51" s="84" t="s">
        <v>144</v>
      </c>
      <c r="C51" s="85" t="s">
        <v>132</v>
      </c>
      <c r="D51" s="86">
        <v>43.135999999999896</v>
      </c>
      <c r="E51" s="114"/>
      <c r="F51" s="71">
        <f>D51*E51</f>
        <v>0</v>
      </c>
    </row>
    <row r="52" spans="1:6" s="112" customFormat="1" ht="26.4" x14ac:dyDescent="0.25">
      <c r="A52" s="44" t="s">
        <v>517</v>
      </c>
      <c r="B52" s="84" t="s">
        <v>146</v>
      </c>
      <c r="C52" s="85" t="s">
        <v>147</v>
      </c>
      <c r="D52" s="86">
        <v>10.918799999999974</v>
      </c>
      <c r="E52" s="114"/>
      <c r="F52" s="71">
        <f t="shared" ref="F52:F54" si="4">D52*E52</f>
        <v>0</v>
      </c>
    </row>
    <row r="53" spans="1:6" s="112" customFormat="1" ht="26.4" x14ac:dyDescent="0.25">
      <c r="A53" s="44" t="s">
        <v>518</v>
      </c>
      <c r="B53" s="84" t="s">
        <v>149</v>
      </c>
      <c r="C53" s="85" t="s">
        <v>147</v>
      </c>
      <c r="D53" s="86">
        <v>10.918799999999974</v>
      </c>
      <c r="E53" s="114"/>
      <c r="F53" s="71">
        <f t="shared" si="4"/>
        <v>0</v>
      </c>
    </row>
    <row r="54" spans="1:6" s="112" customFormat="1" ht="132" x14ac:dyDescent="0.25">
      <c r="A54" s="44" t="s">
        <v>519</v>
      </c>
      <c r="B54" s="87" t="s">
        <v>151</v>
      </c>
      <c r="C54" s="85" t="s">
        <v>132</v>
      </c>
      <c r="D54" s="86">
        <v>43.135999999999896</v>
      </c>
      <c r="E54" s="114"/>
      <c r="F54" s="71">
        <f t="shared" si="4"/>
        <v>0</v>
      </c>
    </row>
    <row r="55" spans="1:6" s="112" customFormat="1" ht="15" customHeight="1" x14ac:dyDescent="0.25">
      <c r="A55" s="78"/>
      <c r="B55" s="21" t="s">
        <v>520</v>
      </c>
      <c r="C55" s="88"/>
      <c r="D55" s="89"/>
      <c r="E55" s="116"/>
      <c r="F55" s="113">
        <f>SUM(F51:F54)</f>
        <v>0</v>
      </c>
    </row>
    <row r="56" spans="1:6" s="112" customFormat="1" ht="15" customHeight="1" x14ac:dyDescent="0.25">
      <c r="A56" s="81" t="s">
        <v>521</v>
      </c>
      <c r="B56" s="82" t="s">
        <v>154</v>
      </c>
      <c r="C56" s="76"/>
      <c r="D56" s="77"/>
      <c r="E56" s="114"/>
      <c r="F56" s="113"/>
    </row>
    <row r="57" spans="1:6" s="112" customFormat="1" ht="132" x14ac:dyDescent="0.25">
      <c r="A57" s="69" t="s">
        <v>522</v>
      </c>
      <c r="B57" s="84" t="s">
        <v>156</v>
      </c>
      <c r="C57" s="85"/>
      <c r="D57" s="86"/>
      <c r="E57" s="114"/>
      <c r="F57" s="71"/>
    </row>
    <row r="58" spans="1:6" s="112" customFormat="1" ht="15" customHeight="1" x14ac:dyDescent="0.25">
      <c r="A58" s="69" t="s">
        <v>523</v>
      </c>
      <c r="B58" s="84" t="s">
        <v>158</v>
      </c>
      <c r="C58" s="85"/>
      <c r="D58" s="86"/>
      <c r="E58" s="114"/>
      <c r="F58" s="71"/>
    </row>
    <row r="59" spans="1:6" s="112" customFormat="1" ht="15" customHeight="1" x14ac:dyDescent="0.25">
      <c r="A59" s="69" t="s">
        <v>524</v>
      </c>
      <c r="B59" s="84" t="s">
        <v>160</v>
      </c>
      <c r="C59" s="85" t="s">
        <v>147</v>
      </c>
      <c r="D59" s="86">
        <v>537.42509999999993</v>
      </c>
      <c r="E59" s="114"/>
      <c r="F59" s="71">
        <f>D59*E59</f>
        <v>0</v>
      </c>
    </row>
    <row r="60" spans="1:6" s="112" customFormat="1" ht="15" customHeight="1" x14ac:dyDescent="0.25">
      <c r="A60" s="69" t="s">
        <v>525</v>
      </c>
      <c r="B60" s="84" t="s">
        <v>162</v>
      </c>
      <c r="C60" s="85" t="s">
        <v>147</v>
      </c>
      <c r="D60" s="86">
        <v>525.48231999999985</v>
      </c>
      <c r="E60" s="114"/>
      <c r="F60" s="71">
        <f t="shared" ref="F60:F74" si="5">D60*E60</f>
        <v>0</v>
      </c>
    </row>
    <row r="61" spans="1:6" s="112" customFormat="1" ht="15" customHeight="1" x14ac:dyDescent="0.25">
      <c r="A61" s="69" t="s">
        <v>526</v>
      </c>
      <c r="B61" s="84" t="s">
        <v>164</v>
      </c>
      <c r="C61" s="85" t="s">
        <v>147</v>
      </c>
      <c r="D61" s="86">
        <v>488.93325440080764</v>
      </c>
      <c r="E61" s="114"/>
      <c r="F61" s="71">
        <f t="shared" si="5"/>
        <v>0</v>
      </c>
    </row>
    <row r="62" spans="1:6" s="112" customFormat="1" ht="15" customHeight="1" x14ac:dyDescent="0.25">
      <c r="A62" s="69" t="s">
        <v>527</v>
      </c>
      <c r="B62" s="84" t="s">
        <v>166</v>
      </c>
      <c r="C62" s="85" t="s">
        <v>147</v>
      </c>
      <c r="D62" s="86">
        <v>334.43733531978182</v>
      </c>
      <c r="E62" s="114"/>
      <c r="F62" s="71">
        <f t="shared" si="5"/>
        <v>0</v>
      </c>
    </row>
    <row r="63" spans="1:6" s="112" customFormat="1" ht="15" customHeight="1" x14ac:dyDescent="0.25">
      <c r="A63" s="69" t="s">
        <v>528</v>
      </c>
      <c r="B63" s="84" t="s">
        <v>168</v>
      </c>
      <c r="C63" s="85" t="s">
        <v>147</v>
      </c>
      <c r="D63" s="86">
        <v>144.82007887063222</v>
      </c>
      <c r="E63" s="114"/>
      <c r="F63" s="71">
        <f t="shared" si="5"/>
        <v>0</v>
      </c>
    </row>
    <row r="64" spans="1:6" s="112" customFormat="1" ht="15" customHeight="1" x14ac:dyDescent="0.25">
      <c r="A64" s="69" t="s">
        <v>529</v>
      </c>
      <c r="B64" s="84" t="s">
        <v>170</v>
      </c>
      <c r="C64" s="85"/>
      <c r="D64" s="86"/>
      <c r="E64" s="114"/>
      <c r="F64" s="71"/>
    </row>
    <row r="65" spans="1:6" s="112" customFormat="1" ht="15" customHeight="1" x14ac:dyDescent="0.25">
      <c r="A65" s="69" t="s">
        <v>530</v>
      </c>
      <c r="B65" s="84" t="s">
        <v>160</v>
      </c>
      <c r="C65" s="85" t="s">
        <v>147</v>
      </c>
      <c r="D65" s="86">
        <v>59.713899999999967</v>
      </c>
      <c r="E65" s="114"/>
      <c r="F65" s="71">
        <f t="shared" si="5"/>
        <v>0</v>
      </c>
    </row>
    <row r="66" spans="1:6" s="112" customFormat="1" ht="15" customHeight="1" x14ac:dyDescent="0.25">
      <c r="A66" s="69" t="s">
        <v>531</v>
      </c>
      <c r="B66" s="84" t="s">
        <v>162</v>
      </c>
      <c r="C66" s="85" t="s">
        <v>147</v>
      </c>
      <c r="D66" s="86">
        <v>71.656680000000009</v>
      </c>
      <c r="E66" s="114"/>
      <c r="F66" s="71">
        <f t="shared" si="5"/>
        <v>0</v>
      </c>
    </row>
    <row r="67" spans="1:6" s="112" customFormat="1" ht="15" customHeight="1" x14ac:dyDescent="0.25">
      <c r="A67" s="69" t="s">
        <v>532</v>
      </c>
      <c r="B67" s="84" t="s">
        <v>164</v>
      </c>
      <c r="C67" s="85" t="s">
        <v>147</v>
      </c>
      <c r="D67" s="86">
        <v>79.593785600131525</v>
      </c>
      <c r="E67" s="114"/>
      <c r="F67" s="71">
        <f t="shared" si="5"/>
        <v>0</v>
      </c>
    </row>
    <row r="68" spans="1:6" s="112" customFormat="1" ht="15" customHeight="1" x14ac:dyDescent="0.25">
      <c r="A68" s="69" t="s">
        <v>533</v>
      </c>
      <c r="B68" s="84" t="s">
        <v>166</v>
      </c>
      <c r="C68" s="85" t="s">
        <v>147</v>
      </c>
      <c r="D68" s="86">
        <v>63.702349584720373</v>
      </c>
      <c r="E68" s="114"/>
      <c r="F68" s="71">
        <f t="shared" si="5"/>
        <v>0</v>
      </c>
    </row>
    <row r="69" spans="1:6" s="112" customFormat="1" ht="15" customHeight="1" x14ac:dyDescent="0.25">
      <c r="A69" s="69" t="s">
        <v>534</v>
      </c>
      <c r="B69" s="84" t="s">
        <v>168</v>
      </c>
      <c r="C69" s="85" t="s">
        <v>147</v>
      </c>
      <c r="D69" s="86">
        <v>31.789773410626605</v>
      </c>
      <c r="E69" s="114"/>
      <c r="F69" s="71">
        <f t="shared" si="5"/>
        <v>0</v>
      </c>
    </row>
    <row r="70" spans="1:6" s="112" customFormat="1" ht="53.25" customHeight="1" x14ac:dyDescent="0.25">
      <c r="A70" s="69" t="s">
        <v>535</v>
      </c>
      <c r="B70" s="84" t="s">
        <v>177</v>
      </c>
      <c r="C70" s="85" t="s">
        <v>147</v>
      </c>
      <c r="D70" s="70">
        <v>89.570849999999993</v>
      </c>
      <c r="E70" s="114"/>
      <c r="F70" s="71">
        <f t="shared" si="5"/>
        <v>0</v>
      </c>
    </row>
    <row r="71" spans="1:6" s="112" customFormat="1" ht="78.75" customHeight="1" x14ac:dyDescent="0.25">
      <c r="A71" s="69" t="s">
        <v>536</v>
      </c>
      <c r="B71" s="84" t="s">
        <v>537</v>
      </c>
      <c r="C71" s="85" t="s">
        <v>147</v>
      </c>
      <c r="D71" s="86">
        <v>238.85559999999992</v>
      </c>
      <c r="E71" s="114"/>
      <c r="F71" s="71">
        <f t="shared" si="5"/>
        <v>0</v>
      </c>
    </row>
    <row r="72" spans="1:6" s="112" customFormat="1" ht="54" customHeight="1" x14ac:dyDescent="0.25">
      <c r="A72" s="69" t="s">
        <v>538</v>
      </c>
      <c r="B72" s="84" t="s">
        <v>539</v>
      </c>
      <c r="C72" s="85" t="s">
        <v>132</v>
      </c>
      <c r="D72" s="86">
        <v>187.69999999999993</v>
      </c>
      <c r="E72" s="114"/>
      <c r="F72" s="71">
        <f t="shared" si="5"/>
        <v>0</v>
      </c>
    </row>
    <row r="73" spans="1:6" s="112" customFormat="1" ht="79.2" x14ac:dyDescent="0.25">
      <c r="A73" s="69" t="s">
        <v>540</v>
      </c>
      <c r="B73" s="63" t="s">
        <v>181</v>
      </c>
      <c r="C73" s="85" t="s">
        <v>147</v>
      </c>
      <c r="D73" s="86">
        <v>1308.2485271866999</v>
      </c>
      <c r="E73" s="114"/>
      <c r="F73" s="71">
        <f t="shared" si="5"/>
        <v>0</v>
      </c>
    </row>
    <row r="74" spans="1:6" s="112" customFormat="1" ht="52.8" x14ac:dyDescent="0.25">
      <c r="A74" s="69" t="s">
        <v>541</v>
      </c>
      <c r="B74" s="84" t="s">
        <v>183</v>
      </c>
      <c r="C74" s="85" t="s">
        <v>147</v>
      </c>
      <c r="D74" s="86">
        <v>1029.3060500000001</v>
      </c>
      <c r="E74" s="114"/>
      <c r="F74" s="71">
        <f t="shared" si="5"/>
        <v>0</v>
      </c>
    </row>
    <row r="75" spans="1:6" s="118" customFormat="1" ht="15" customHeight="1" x14ac:dyDescent="0.25">
      <c r="A75" s="78"/>
      <c r="B75" s="21" t="s">
        <v>542</v>
      </c>
      <c r="C75" s="88"/>
      <c r="D75" s="89"/>
      <c r="E75" s="116"/>
      <c r="F75" s="113">
        <f>SUM(F59:F74)</f>
        <v>0</v>
      </c>
    </row>
    <row r="76" spans="1:6" s="112" customFormat="1" ht="15" customHeight="1" x14ac:dyDescent="0.25">
      <c r="A76" s="74" t="s">
        <v>543</v>
      </c>
      <c r="B76" s="91" t="s">
        <v>186</v>
      </c>
      <c r="C76" s="76"/>
      <c r="D76" s="77"/>
      <c r="E76" s="109"/>
      <c r="F76" s="113"/>
    </row>
    <row r="77" spans="1:6" s="118" customFormat="1" ht="66" x14ac:dyDescent="0.25">
      <c r="A77" s="69" t="s">
        <v>544</v>
      </c>
      <c r="B77" s="84" t="s">
        <v>545</v>
      </c>
      <c r="C77" s="96"/>
      <c r="D77" s="95"/>
      <c r="E77" s="114"/>
      <c r="F77" s="119"/>
    </row>
    <row r="78" spans="1:6" s="118" customFormat="1" ht="15" customHeight="1" x14ac:dyDescent="0.25">
      <c r="A78" s="69" t="s">
        <v>546</v>
      </c>
      <c r="B78" s="93" t="s">
        <v>547</v>
      </c>
      <c r="C78" s="94" t="s">
        <v>191</v>
      </c>
      <c r="D78" s="146">
        <v>100.63999999999999</v>
      </c>
      <c r="E78" s="114"/>
      <c r="F78" s="119">
        <f>D78*E78</f>
        <v>0</v>
      </c>
    </row>
    <row r="79" spans="1:6" s="118" customFormat="1" ht="15" customHeight="1" x14ac:dyDescent="0.25">
      <c r="A79" s="69" t="s">
        <v>548</v>
      </c>
      <c r="B79" s="93" t="s">
        <v>549</v>
      </c>
      <c r="C79" s="94" t="s">
        <v>191</v>
      </c>
      <c r="D79" s="146">
        <v>121.62</v>
      </c>
      <c r="E79" s="114"/>
      <c r="F79" s="119">
        <f t="shared" ref="F79:F80" si="6">D79*E79</f>
        <v>0</v>
      </c>
    </row>
    <row r="80" spans="1:6" s="121" customFormat="1" ht="26.4" x14ac:dyDescent="0.25">
      <c r="A80" s="69" t="s">
        <v>200</v>
      </c>
      <c r="B80" s="63" t="s">
        <v>203</v>
      </c>
      <c r="C80" s="97" t="s">
        <v>191</v>
      </c>
      <c r="D80" s="124">
        <v>222.26</v>
      </c>
      <c r="E80" s="114"/>
      <c r="F80" s="119">
        <f t="shared" si="6"/>
        <v>0</v>
      </c>
    </row>
    <row r="81" spans="1:7" s="118" customFormat="1" ht="15" customHeight="1" x14ac:dyDescent="0.25">
      <c r="A81" s="78"/>
      <c r="B81" s="21" t="s">
        <v>550</v>
      </c>
      <c r="C81" s="88"/>
      <c r="D81" s="89"/>
      <c r="E81" s="116"/>
      <c r="F81" s="113">
        <f>SUM(F78:F80)</f>
        <v>0</v>
      </c>
    </row>
    <row r="82" spans="1:7" s="111" customFormat="1" ht="15" customHeight="1" x14ac:dyDescent="0.25">
      <c r="A82" s="74" t="s">
        <v>551</v>
      </c>
      <c r="B82" s="91" t="s">
        <v>206</v>
      </c>
      <c r="C82" s="76"/>
      <c r="D82" s="77"/>
      <c r="E82" s="109"/>
      <c r="F82" s="110"/>
    </row>
    <row r="83" spans="1:7" s="112" customFormat="1" ht="145.19999999999999" x14ac:dyDescent="0.25">
      <c r="A83" s="69" t="s">
        <v>552</v>
      </c>
      <c r="B83" s="63" t="s">
        <v>553</v>
      </c>
      <c r="C83" s="85"/>
      <c r="D83" s="70"/>
      <c r="E83" s="71"/>
      <c r="F83" s="73"/>
      <c r="G83" s="147"/>
    </row>
    <row r="84" spans="1:7" s="118" customFormat="1" ht="15" customHeight="1" x14ac:dyDescent="0.25">
      <c r="A84" s="69" t="s">
        <v>554</v>
      </c>
      <c r="B84" s="93" t="s">
        <v>555</v>
      </c>
      <c r="C84" s="94"/>
      <c r="D84" s="100"/>
      <c r="E84" s="114"/>
      <c r="F84" s="119"/>
      <c r="G84" s="148"/>
    </row>
    <row r="85" spans="1:7" s="118" customFormat="1" ht="15" customHeight="1" x14ac:dyDescent="0.25">
      <c r="A85" s="69" t="s">
        <v>556</v>
      </c>
      <c r="B85" s="93" t="s">
        <v>557</v>
      </c>
      <c r="C85" s="94" t="s">
        <v>60</v>
      </c>
      <c r="D85" s="100">
        <v>1</v>
      </c>
      <c r="E85" s="114"/>
      <c r="F85" s="119">
        <f>D85*E85</f>
        <v>0</v>
      </c>
      <c r="G85" s="148"/>
    </row>
    <row r="86" spans="1:7" s="118" customFormat="1" ht="15" customHeight="1" x14ac:dyDescent="0.25">
      <c r="A86" s="69" t="s">
        <v>558</v>
      </c>
      <c r="B86" s="93" t="s">
        <v>559</v>
      </c>
      <c r="C86" s="94" t="s">
        <v>60</v>
      </c>
      <c r="D86" s="100">
        <v>1</v>
      </c>
      <c r="E86" s="114"/>
      <c r="F86" s="119">
        <f t="shared" ref="F86:F90" si="7">D86*E86</f>
        <v>0</v>
      </c>
      <c r="G86" s="148"/>
    </row>
    <row r="87" spans="1:7" s="118" customFormat="1" ht="15" customHeight="1" x14ac:dyDescent="0.25">
      <c r="A87" s="69" t="s">
        <v>560</v>
      </c>
      <c r="B87" s="93" t="s">
        <v>561</v>
      </c>
      <c r="C87" s="94" t="s">
        <v>60</v>
      </c>
      <c r="D87" s="100">
        <v>1</v>
      </c>
      <c r="E87" s="114"/>
      <c r="F87" s="119">
        <f t="shared" si="7"/>
        <v>0</v>
      </c>
      <c r="G87" s="148"/>
    </row>
    <row r="88" spans="1:7" s="118" customFormat="1" ht="15" customHeight="1" x14ac:dyDescent="0.25">
      <c r="A88" s="69" t="s">
        <v>562</v>
      </c>
      <c r="B88" s="93" t="s">
        <v>563</v>
      </c>
      <c r="C88" s="94" t="s">
        <v>60</v>
      </c>
      <c r="D88" s="100">
        <v>1</v>
      </c>
      <c r="E88" s="114"/>
      <c r="F88" s="119">
        <f t="shared" si="7"/>
        <v>0</v>
      </c>
      <c r="G88" s="148"/>
    </row>
    <row r="89" spans="1:7" s="118" customFormat="1" ht="15" customHeight="1" x14ac:dyDescent="0.25">
      <c r="A89" s="69" t="s">
        <v>564</v>
      </c>
      <c r="B89" s="93" t="s">
        <v>565</v>
      </c>
      <c r="C89" s="94" t="s">
        <v>60</v>
      </c>
      <c r="D89" s="100">
        <v>1</v>
      </c>
      <c r="E89" s="114"/>
      <c r="F89" s="119">
        <f t="shared" si="7"/>
        <v>0</v>
      </c>
      <c r="G89" s="148"/>
    </row>
    <row r="90" spans="1:7" s="118" customFormat="1" ht="15" customHeight="1" x14ac:dyDescent="0.25">
      <c r="A90" s="69" t="s">
        <v>566</v>
      </c>
      <c r="B90" s="93" t="s">
        <v>567</v>
      </c>
      <c r="C90" s="94" t="s">
        <v>60</v>
      </c>
      <c r="D90" s="100">
        <v>1</v>
      </c>
      <c r="E90" s="114"/>
      <c r="F90" s="119">
        <f t="shared" si="7"/>
        <v>0</v>
      </c>
      <c r="G90" s="148"/>
    </row>
    <row r="91" spans="1:7" s="118" customFormat="1" ht="15" customHeight="1" x14ac:dyDescent="0.25">
      <c r="A91" s="78"/>
      <c r="B91" s="21" t="s">
        <v>568</v>
      </c>
      <c r="C91" s="149"/>
      <c r="D91" s="89"/>
      <c r="E91" s="116"/>
      <c r="F91" s="113">
        <f>SUM(F85:F90)</f>
        <v>0</v>
      </c>
    </row>
    <row r="92" spans="1:7" s="111" customFormat="1" ht="15" customHeight="1" x14ac:dyDescent="0.25">
      <c r="A92" s="81" t="s">
        <v>569</v>
      </c>
      <c r="B92" s="91" t="s">
        <v>263</v>
      </c>
      <c r="C92" s="76"/>
      <c r="D92" s="77"/>
      <c r="E92" s="109"/>
      <c r="F92" s="110"/>
    </row>
    <row r="93" spans="1:7" s="112" customFormat="1" ht="117.75" customHeight="1" x14ac:dyDescent="0.25">
      <c r="A93" s="69" t="s">
        <v>570</v>
      </c>
      <c r="B93" s="87" t="s">
        <v>571</v>
      </c>
      <c r="C93" s="101"/>
      <c r="D93" s="95"/>
      <c r="E93" s="120"/>
      <c r="F93" s="119"/>
    </row>
    <row r="94" spans="1:7" s="112" customFormat="1" ht="26.4" x14ac:dyDescent="0.25">
      <c r="A94" s="69" t="s">
        <v>572</v>
      </c>
      <c r="B94" s="87" t="s">
        <v>573</v>
      </c>
      <c r="C94" s="101" t="s">
        <v>60</v>
      </c>
      <c r="D94" s="95">
        <v>1</v>
      </c>
      <c r="E94" s="120"/>
      <c r="F94" s="119">
        <f>D94*E94</f>
        <v>0</v>
      </c>
    </row>
    <row r="95" spans="1:7" s="112" customFormat="1" ht="26.4" x14ac:dyDescent="0.25">
      <c r="A95" s="69" t="s">
        <v>574</v>
      </c>
      <c r="B95" s="87" t="s">
        <v>575</v>
      </c>
      <c r="C95" s="101" t="s">
        <v>60</v>
      </c>
      <c r="D95" s="95">
        <v>1</v>
      </c>
      <c r="E95" s="120"/>
      <c r="F95" s="119">
        <f t="shared" ref="F95:F97" si="8">D95*E95</f>
        <v>0</v>
      </c>
    </row>
    <row r="96" spans="1:7" s="112" customFormat="1" ht="26.4" x14ac:dyDescent="0.25">
      <c r="A96" s="69" t="s">
        <v>576</v>
      </c>
      <c r="B96" s="87" t="s">
        <v>577</v>
      </c>
      <c r="C96" s="101" t="s">
        <v>60</v>
      </c>
      <c r="D96" s="95">
        <v>1</v>
      </c>
      <c r="E96" s="120"/>
      <c r="F96" s="119">
        <f t="shared" si="8"/>
        <v>0</v>
      </c>
    </row>
    <row r="97" spans="1:7" s="112" customFormat="1" ht="26.4" x14ac:dyDescent="0.25">
      <c r="A97" s="69" t="s">
        <v>578</v>
      </c>
      <c r="B97" s="87" t="s">
        <v>579</v>
      </c>
      <c r="C97" s="101" t="s">
        <v>60</v>
      </c>
      <c r="D97" s="95">
        <v>1</v>
      </c>
      <c r="E97" s="120"/>
      <c r="F97" s="119">
        <f t="shared" si="8"/>
        <v>0</v>
      </c>
    </row>
    <row r="98" spans="1:7" s="118" customFormat="1" ht="15" customHeight="1" x14ac:dyDescent="0.25">
      <c r="A98" s="78"/>
      <c r="B98" s="21" t="s">
        <v>580</v>
      </c>
      <c r="C98" s="149"/>
      <c r="D98" s="89"/>
      <c r="E98" s="116"/>
      <c r="F98" s="193">
        <f>SUM(F94:F97)</f>
        <v>0</v>
      </c>
    </row>
    <row r="99" spans="1:7" s="111" customFormat="1" ht="15" customHeight="1" x14ac:dyDescent="0.25">
      <c r="A99" s="74" t="s">
        <v>581</v>
      </c>
      <c r="B99" s="91" t="s">
        <v>582</v>
      </c>
      <c r="C99" s="76"/>
      <c r="D99" s="77"/>
      <c r="E99" s="109"/>
      <c r="F99" s="110"/>
    </row>
    <row r="100" spans="1:7" s="112" customFormat="1" ht="149.25" customHeight="1" x14ac:dyDescent="0.25">
      <c r="A100" s="69" t="s">
        <v>583</v>
      </c>
      <c r="B100" s="84" t="s">
        <v>584</v>
      </c>
      <c r="C100" s="85"/>
      <c r="D100" s="70"/>
      <c r="E100" s="71"/>
      <c r="F100" s="73"/>
    </row>
    <row r="101" spans="1:7" s="112" customFormat="1" ht="13.2" x14ac:dyDescent="0.25">
      <c r="A101" s="69" t="s">
        <v>585</v>
      </c>
      <c r="B101" s="84" t="s">
        <v>586</v>
      </c>
      <c r="C101" s="85" t="s">
        <v>60</v>
      </c>
      <c r="D101" s="70">
        <v>5</v>
      </c>
      <c r="E101" s="71"/>
      <c r="F101" s="73">
        <f>D101*E101</f>
        <v>0</v>
      </c>
    </row>
    <row r="102" spans="1:7" s="118" customFormat="1" ht="15" customHeight="1" x14ac:dyDescent="0.25">
      <c r="A102" s="78"/>
      <c r="B102" s="21" t="s">
        <v>587</v>
      </c>
      <c r="C102" s="88"/>
      <c r="D102" s="89"/>
      <c r="E102" s="116"/>
      <c r="F102" s="113">
        <f>F101</f>
        <v>0</v>
      </c>
    </row>
    <row r="103" spans="1:7" s="118" customFormat="1" ht="15" customHeight="1" x14ac:dyDescent="0.25">
      <c r="A103" s="78"/>
      <c r="B103" s="21" t="s">
        <v>588</v>
      </c>
      <c r="C103" s="88"/>
      <c r="D103" s="89"/>
      <c r="E103" s="116"/>
      <c r="F103" s="113">
        <f>F102+F98+F91+F81+F75+F55</f>
        <v>0</v>
      </c>
    </row>
    <row r="104" spans="1:7" s="111" customFormat="1" ht="15" customHeight="1" x14ac:dyDescent="0.25">
      <c r="A104" s="81" t="s">
        <v>589</v>
      </c>
      <c r="B104" s="91" t="s">
        <v>399</v>
      </c>
      <c r="C104" s="76"/>
      <c r="D104" s="77"/>
      <c r="E104" s="114"/>
      <c r="F104" s="110"/>
    </row>
    <row r="105" spans="1:7" s="128" customFormat="1" ht="15" customHeight="1" x14ac:dyDescent="0.25">
      <c r="A105" s="74" t="s">
        <v>590</v>
      </c>
      <c r="B105" s="82" t="s">
        <v>154</v>
      </c>
      <c r="C105" s="127"/>
      <c r="D105" s="89"/>
      <c r="E105" s="129"/>
      <c r="F105" s="113"/>
    </row>
    <row r="106" spans="1:7" s="112" customFormat="1" ht="126.75" customHeight="1" x14ac:dyDescent="0.25">
      <c r="A106" s="44" t="s">
        <v>591</v>
      </c>
      <c r="B106" s="84" t="s">
        <v>421</v>
      </c>
      <c r="C106" s="85"/>
      <c r="D106" s="86"/>
      <c r="E106" s="114"/>
      <c r="F106" s="71"/>
    </row>
    <row r="107" spans="1:7" s="112" customFormat="1" ht="15" customHeight="1" x14ac:dyDescent="0.25">
      <c r="A107" s="44" t="s">
        <v>592</v>
      </c>
      <c r="B107" s="84" t="s">
        <v>158</v>
      </c>
      <c r="C107" s="85"/>
      <c r="D107" s="86"/>
      <c r="E107" s="114"/>
      <c r="F107" s="71"/>
    </row>
    <row r="108" spans="1:7" s="112" customFormat="1" ht="15" customHeight="1" x14ac:dyDescent="0.25">
      <c r="A108" s="44" t="s">
        <v>593</v>
      </c>
      <c r="B108" s="84" t="s">
        <v>160</v>
      </c>
      <c r="C108" s="85" t="s">
        <v>147</v>
      </c>
      <c r="D108" s="86">
        <v>85.211999999999989</v>
      </c>
      <c r="E108" s="114"/>
      <c r="F108" s="71">
        <f>D108*E108</f>
        <v>0</v>
      </c>
      <c r="G108" s="130"/>
    </row>
    <row r="109" spans="1:7" s="112" customFormat="1" ht="15" customHeight="1" x14ac:dyDescent="0.25">
      <c r="A109" s="44" t="s">
        <v>594</v>
      </c>
      <c r="B109" s="84" t="s">
        <v>162</v>
      </c>
      <c r="C109" s="85" t="s">
        <v>147</v>
      </c>
      <c r="D109" s="86">
        <v>41.659199999999998</v>
      </c>
      <c r="E109" s="114"/>
      <c r="F109" s="71">
        <f>D109*E109</f>
        <v>0</v>
      </c>
      <c r="G109" s="130"/>
    </row>
    <row r="110" spans="1:7" s="112" customFormat="1" ht="15" customHeight="1" x14ac:dyDescent="0.25">
      <c r="A110" s="44" t="s">
        <v>595</v>
      </c>
      <c r="B110" s="84" t="s">
        <v>170</v>
      </c>
      <c r="C110" s="85"/>
      <c r="D110" s="86"/>
      <c r="E110" s="114"/>
      <c r="F110" s="71"/>
    </row>
    <row r="111" spans="1:7" s="112" customFormat="1" ht="15" customHeight="1" x14ac:dyDescent="0.25">
      <c r="A111" s="44" t="s">
        <v>596</v>
      </c>
      <c r="B111" s="84" t="s">
        <v>160</v>
      </c>
      <c r="C111" s="85" t="s">
        <v>147</v>
      </c>
      <c r="D111" s="86">
        <v>9.468</v>
      </c>
      <c r="E111" s="114"/>
      <c r="F111" s="71">
        <f>D111*E111</f>
        <v>0</v>
      </c>
      <c r="G111" s="130"/>
    </row>
    <row r="112" spans="1:7" s="112" customFormat="1" ht="15" customHeight="1" x14ac:dyDescent="0.25">
      <c r="A112" s="44" t="s">
        <v>597</v>
      </c>
      <c r="B112" s="84" t="s">
        <v>162</v>
      </c>
      <c r="C112" s="85" t="s">
        <v>147</v>
      </c>
      <c r="D112" s="86">
        <v>5.6807999999999996</v>
      </c>
      <c r="E112" s="114"/>
      <c r="F112" s="71">
        <f t="shared" ref="F112:F116" si="9">D112*E112</f>
        <v>0</v>
      </c>
      <c r="G112" s="130"/>
    </row>
    <row r="113" spans="1:7" s="112" customFormat="1" ht="53.25" customHeight="1" x14ac:dyDescent="0.25">
      <c r="A113" s="69" t="s">
        <v>598</v>
      </c>
      <c r="B113" s="84" t="s">
        <v>177</v>
      </c>
      <c r="C113" s="85" t="s">
        <v>147</v>
      </c>
      <c r="D113" s="70">
        <v>9.4500000000000011</v>
      </c>
      <c r="E113" s="114"/>
      <c r="F113" s="71">
        <f t="shared" si="9"/>
        <v>0</v>
      </c>
    </row>
    <row r="114" spans="1:7" s="112" customFormat="1" ht="78.75" customHeight="1" x14ac:dyDescent="0.25">
      <c r="A114" s="69" t="s">
        <v>599</v>
      </c>
      <c r="B114" s="84" t="s">
        <v>179</v>
      </c>
      <c r="C114" s="85" t="s">
        <v>147</v>
      </c>
      <c r="D114" s="70">
        <v>30.624142706617793</v>
      </c>
      <c r="E114" s="114"/>
      <c r="F114" s="71">
        <f t="shared" si="9"/>
        <v>0</v>
      </c>
    </row>
    <row r="115" spans="1:7" s="112" customFormat="1" ht="79.2" x14ac:dyDescent="0.25">
      <c r="A115" s="69" t="s">
        <v>600</v>
      </c>
      <c r="B115" s="63" t="s">
        <v>181</v>
      </c>
      <c r="C115" s="85" t="s">
        <v>147</v>
      </c>
      <c r="D115" s="86">
        <v>102.06808179338221</v>
      </c>
      <c r="E115" s="114"/>
      <c r="F115" s="71">
        <f t="shared" si="9"/>
        <v>0</v>
      </c>
    </row>
    <row r="116" spans="1:7" s="112" customFormat="1" ht="52.8" x14ac:dyDescent="0.25">
      <c r="A116" s="69" t="s">
        <v>601</v>
      </c>
      <c r="B116" s="84" t="s">
        <v>183</v>
      </c>
      <c r="C116" s="85" t="s">
        <v>147</v>
      </c>
      <c r="D116" s="86">
        <v>39.951918206617776</v>
      </c>
      <c r="E116" s="114"/>
      <c r="F116" s="71">
        <f t="shared" si="9"/>
        <v>0</v>
      </c>
    </row>
    <row r="117" spans="1:7" s="128" customFormat="1" ht="15" customHeight="1" x14ac:dyDescent="0.25">
      <c r="A117" s="78" t="s">
        <v>602</v>
      </c>
      <c r="B117" s="131" t="s">
        <v>186</v>
      </c>
      <c r="C117" s="132"/>
      <c r="D117" s="133"/>
      <c r="E117" s="129"/>
      <c r="F117" s="134"/>
      <c r="G117" s="135"/>
    </row>
    <row r="118" spans="1:7" s="112" customFormat="1" ht="66" x14ac:dyDescent="0.25">
      <c r="A118" s="69" t="s">
        <v>603</v>
      </c>
      <c r="B118" s="84" t="s">
        <v>434</v>
      </c>
      <c r="C118" s="85"/>
      <c r="D118" s="86"/>
      <c r="E118" s="114"/>
      <c r="F118" s="71"/>
      <c r="G118" s="130"/>
    </row>
    <row r="119" spans="1:7" s="112" customFormat="1" ht="15" customHeight="1" x14ac:dyDescent="0.25">
      <c r="A119" s="69" t="s">
        <v>604</v>
      </c>
      <c r="B119" s="84" t="s">
        <v>436</v>
      </c>
      <c r="C119" s="85" t="s">
        <v>191</v>
      </c>
      <c r="D119" s="86">
        <v>107.99999999999999</v>
      </c>
      <c r="E119" s="114"/>
      <c r="F119" s="71">
        <f>D119*E119</f>
        <v>0</v>
      </c>
    </row>
    <row r="120" spans="1:7" s="112" customFormat="1" ht="15" customHeight="1" x14ac:dyDescent="0.25">
      <c r="A120" s="69" t="s">
        <v>605</v>
      </c>
      <c r="B120" s="84" t="s">
        <v>438</v>
      </c>
      <c r="C120" s="85" t="s">
        <v>191</v>
      </c>
      <c r="D120" s="86">
        <v>72</v>
      </c>
      <c r="E120" s="114"/>
      <c r="F120" s="71">
        <f t="shared" ref="F120:F124" si="10">D120*E120</f>
        <v>0</v>
      </c>
    </row>
    <row r="121" spans="1:7" s="112" customFormat="1" ht="39.6" x14ac:dyDescent="0.25">
      <c r="A121" s="69" t="s">
        <v>606</v>
      </c>
      <c r="B121" s="84" t="s">
        <v>440</v>
      </c>
      <c r="C121" s="85" t="s">
        <v>191</v>
      </c>
      <c r="D121" s="86">
        <v>180</v>
      </c>
      <c r="E121" s="114"/>
      <c r="F121" s="71">
        <f t="shared" si="10"/>
        <v>0</v>
      </c>
    </row>
    <row r="122" spans="1:7" s="128" customFormat="1" ht="15" customHeight="1" x14ac:dyDescent="0.25">
      <c r="A122" s="78" t="s">
        <v>607</v>
      </c>
      <c r="B122" s="131" t="s">
        <v>442</v>
      </c>
      <c r="C122" s="132"/>
      <c r="D122" s="133"/>
      <c r="E122" s="129"/>
      <c r="F122" s="71">
        <f t="shared" si="10"/>
        <v>0</v>
      </c>
      <c r="G122" s="135"/>
    </row>
    <row r="123" spans="1:7" s="112" customFormat="1" ht="94.5" customHeight="1" x14ac:dyDescent="0.25">
      <c r="A123" s="69" t="s">
        <v>608</v>
      </c>
      <c r="B123" s="84" t="s">
        <v>444</v>
      </c>
      <c r="C123" s="85" t="s">
        <v>445</v>
      </c>
      <c r="D123" s="86">
        <v>11</v>
      </c>
      <c r="E123" s="114"/>
      <c r="F123" s="71">
        <f t="shared" si="10"/>
        <v>0</v>
      </c>
      <c r="G123" s="130"/>
    </row>
    <row r="124" spans="1:7" s="112" customFormat="1" ht="104.25" customHeight="1" x14ac:dyDescent="0.25">
      <c r="A124" s="69" t="s">
        <v>609</v>
      </c>
      <c r="B124" s="84" t="s">
        <v>447</v>
      </c>
      <c r="C124" s="85" t="s">
        <v>445</v>
      </c>
      <c r="D124" s="86">
        <v>7</v>
      </c>
      <c r="E124" s="114"/>
      <c r="F124" s="71">
        <f t="shared" si="10"/>
        <v>0</v>
      </c>
      <c r="G124" s="130"/>
    </row>
    <row r="125" spans="1:7" s="118" customFormat="1" ht="15" customHeight="1" x14ac:dyDescent="0.25">
      <c r="A125" s="78"/>
      <c r="B125" s="21" t="s">
        <v>610</v>
      </c>
      <c r="C125" s="88"/>
      <c r="D125" s="89"/>
      <c r="E125" s="116"/>
      <c r="F125" s="113">
        <f>SUM(F108:F124)</f>
        <v>0</v>
      </c>
    </row>
    <row r="126" spans="1:7" s="118" customFormat="1" ht="15" customHeight="1" x14ac:dyDescent="0.25">
      <c r="A126" s="81" t="s">
        <v>611</v>
      </c>
      <c r="B126" s="91" t="s">
        <v>450</v>
      </c>
      <c r="C126" s="76"/>
      <c r="D126" s="77"/>
      <c r="E126" s="114"/>
      <c r="F126" s="110"/>
    </row>
    <row r="127" spans="1:7" s="136" customFormat="1" ht="144.75" customHeight="1" x14ac:dyDescent="0.25">
      <c r="A127" s="69" t="s">
        <v>612</v>
      </c>
      <c r="B127" s="215" t="s">
        <v>452</v>
      </c>
      <c r="C127" s="85" t="s">
        <v>191</v>
      </c>
      <c r="D127" s="86">
        <v>300</v>
      </c>
      <c r="E127" s="114"/>
      <c r="F127" s="71">
        <f>D127*E127</f>
        <v>0</v>
      </c>
    </row>
    <row r="128" spans="1:7" s="118" customFormat="1" ht="15" customHeight="1" x14ac:dyDescent="0.25">
      <c r="A128" s="78"/>
      <c r="B128" s="21" t="s">
        <v>613</v>
      </c>
      <c r="C128" s="88"/>
      <c r="D128" s="89"/>
      <c r="E128" s="116"/>
      <c r="F128" s="113">
        <f>F127</f>
        <v>0</v>
      </c>
    </row>
    <row r="129" spans="1:7" s="112" customFormat="1" ht="19.5" customHeight="1" x14ac:dyDescent="0.25">
      <c r="A129" s="44"/>
      <c r="B129" s="21" t="s">
        <v>614</v>
      </c>
      <c r="C129" s="76"/>
      <c r="D129" s="89"/>
      <c r="E129" s="109"/>
      <c r="F129" s="113">
        <f>F128+F125+F103+F47</f>
        <v>0</v>
      </c>
      <c r="G129" s="103"/>
    </row>
  </sheetData>
  <printOptions horizontalCentered="1"/>
  <pageMargins left="0.78740157480314965" right="0.78740157480314965" top="1.1811023622047245" bottom="0.59055118110236227" header="0.39370078740157483" footer="0"/>
  <pageSetup paperSize="9" scale="56" fitToHeight="0" orientation="portrait" r:id="rId1"/>
  <headerFooter alignWithMargins="0">
    <oddFooter>&amp;R&amp;P/&amp;N</oddFooter>
    <evenHeader>&amp;L&amp;G</evenHeader>
    <evenFooter>&amp;L&amp;P/&amp;N</even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6EE11-1D1A-4FBD-81EA-6DEB455E679D}">
  <sheetPr codeName="Folha5">
    <tabColor rgb="FF92D050"/>
    <pageSetUpPr fitToPage="1"/>
  </sheetPr>
  <dimension ref="A1:M46"/>
  <sheetViews>
    <sheetView view="pageBreakPreview" zoomScale="110" zoomScaleNormal="100" zoomScaleSheetLayoutView="110" workbookViewId="0">
      <pane ySplit="4" topLeftCell="A5" activePane="bottomLeft" state="frozen"/>
      <selection pane="bottomLeft" activeCell="F45" sqref="F45"/>
    </sheetView>
  </sheetViews>
  <sheetFormatPr defaultColWidth="9.109375" defaultRowHeight="15" customHeight="1" x14ac:dyDescent="0.25"/>
  <cols>
    <col min="1" max="1" width="11.44140625" style="3" bestFit="1" customWidth="1"/>
    <col min="2" max="2" width="70.6640625" style="3" customWidth="1"/>
    <col min="3" max="3" width="9.88671875" style="3" customWidth="1"/>
    <col min="4" max="4" width="12.6640625" style="2" customWidth="1"/>
    <col min="5" max="5" width="17.88671875" style="5" customWidth="1"/>
    <col min="6" max="6" width="18.6640625" style="5" customWidth="1"/>
    <col min="7" max="16384" width="9.109375" style="3"/>
  </cols>
  <sheetData>
    <row r="1" spans="1:13" s="1" customFormat="1" ht="18" customHeight="1" x14ac:dyDescent="0.25">
      <c r="A1" s="28" t="s">
        <v>1</v>
      </c>
      <c r="B1" s="27"/>
      <c r="C1" s="29" t="s">
        <v>34</v>
      </c>
      <c r="D1" s="30" t="s">
        <v>35</v>
      </c>
      <c r="E1" s="31" t="s">
        <v>36</v>
      </c>
      <c r="F1" s="32" t="s">
        <v>2</v>
      </c>
    </row>
    <row r="2" spans="1:13" s="1" customFormat="1" ht="18" customHeight="1" x14ac:dyDescent="0.25">
      <c r="A2" s="15"/>
      <c r="B2" s="16"/>
      <c r="C2" s="17"/>
      <c r="D2" s="19"/>
      <c r="E2" s="19" t="s">
        <v>3</v>
      </c>
      <c r="F2" s="19" t="s">
        <v>3</v>
      </c>
    </row>
    <row r="3" spans="1:13" s="112" customFormat="1" ht="30" customHeight="1" x14ac:dyDescent="0.25">
      <c r="A3" s="159">
        <v>2</v>
      </c>
      <c r="B3" s="160" t="s">
        <v>16</v>
      </c>
      <c r="C3" s="159"/>
      <c r="D3" s="161"/>
      <c r="E3" s="162"/>
      <c r="F3" s="75"/>
      <c r="G3" s="126"/>
    </row>
    <row r="4" spans="1:13" s="111" customFormat="1" ht="19.5" customHeight="1" x14ac:dyDescent="0.25">
      <c r="A4" s="74" t="s">
        <v>615</v>
      </c>
      <c r="B4" s="67" t="s">
        <v>19</v>
      </c>
      <c r="C4" s="76"/>
      <c r="D4" s="77"/>
      <c r="E4" s="109"/>
      <c r="F4" s="110"/>
      <c r="M4" s="112"/>
    </row>
    <row r="5" spans="1:13" s="112" customFormat="1" ht="49.5" customHeight="1" x14ac:dyDescent="0.25">
      <c r="A5" s="78"/>
      <c r="B5" s="79" t="s">
        <v>38</v>
      </c>
      <c r="C5" s="76"/>
      <c r="D5" s="80"/>
      <c r="E5" s="109"/>
      <c r="F5" s="110"/>
    </row>
    <row r="6" spans="1:13" s="112" customFormat="1" ht="15" customHeight="1" x14ac:dyDescent="0.25">
      <c r="A6" s="74" t="s">
        <v>616</v>
      </c>
      <c r="B6" s="82" t="s">
        <v>293</v>
      </c>
      <c r="C6" s="76"/>
      <c r="D6" s="77"/>
      <c r="E6" s="109"/>
      <c r="F6" s="113"/>
    </row>
    <row r="7" spans="1:13" s="112" customFormat="1" ht="15" customHeight="1" x14ac:dyDescent="0.25">
      <c r="A7" s="74" t="s">
        <v>617</v>
      </c>
      <c r="B7" s="82" t="s">
        <v>127</v>
      </c>
      <c r="C7" s="76"/>
      <c r="D7" s="77"/>
      <c r="E7" s="109"/>
      <c r="F7" s="113"/>
    </row>
    <row r="8" spans="1:13" s="112" customFormat="1" ht="15" customHeight="1" x14ac:dyDescent="0.25">
      <c r="A8" s="44" t="s">
        <v>618</v>
      </c>
      <c r="B8" s="83" t="s">
        <v>134</v>
      </c>
      <c r="C8" s="76"/>
      <c r="D8" s="77"/>
      <c r="E8" s="114"/>
      <c r="F8" s="113"/>
    </row>
    <row r="9" spans="1:13" s="112" customFormat="1" ht="92.4" x14ac:dyDescent="0.25">
      <c r="A9" s="44" t="s">
        <v>619</v>
      </c>
      <c r="B9" s="84" t="s">
        <v>136</v>
      </c>
      <c r="C9" s="85" t="s">
        <v>132</v>
      </c>
      <c r="D9" s="86">
        <v>852.57200000000012</v>
      </c>
      <c r="E9" s="114"/>
      <c r="F9" s="71">
        <f>D9*E9</f>
        <v>0</v>
      </c>
    </row>
    <row r="10" spans="1:13" s="112" customFormat="1" ht="52.8" x14ac:dyDescent="0.25">
      <c r="A10" s="44" t="s">
        <v>620</v>
      </c>
      <c r="B10" s="84" t="s">
        <v>138</v>
      </c>
      <c r="C10" s="85" t="s">
        <v>132</v>
      </c>
      <c r="D10" s="86">
        <v>852.57200000000012</v>
      </c>
      <c r="E10" s="114"/>
      <c r="F10" s="71">
        <f t="shared" ref="F10:F11" si="0">D10*E10</f>
        <v>0</v>
      </c>
    </row>
    <row r="11" spans="1:13" s="112" customFormat="1" ht="96.75" customHeight="1" x14ac:dyDescent="0.25">
      <c r="A11" s="44" t="s">
        <v>621</v>
      </c>
      <c r="B11" s="84" t="s">
        <v>140</v>
      </c>
      <c r="C11" s="85" t="s">
        <v>132</v>
      </c>
      <c r="D11" s="86">
        <v>852.57200000000012</v>
      </c>
      <c r="E11" s="114"/>
      <c r="F11" s="71">
        <f t="shared" si="0"/>
        <v>0</v>
      </c>
    </row>
    <row r="12" spans="1:13" s="112" customFormat="1" ht="15" customHeight="1" x14ac:dyDescent="0.25">
      <c r="A12" s="78"/>
      <c r="B12" s="21" t="s">
        <v>622</v>
      </c>
      <c r="C12" s="88"/>
      <c r="D12" s="89"/>
      <c r="E12" s="116"/>
      <c r="F12" s="113">
        <f>SUM(F9:F11)</f>
        <v>0</v>
      </c>
    </row>
    <row r="13" spans="1:13" s="112" customFormat="1" ht="15" customHeight="1" x14ac:dyDescent="0.25">
      <c r="A13" s="74" t="s">
        <v>623</v>
      </c>
      <c r="B13" s="82" t="s">
        <v>154</v>
      </c>
      <c r="C13" s="76"/>
      <c r="D13" s="77"/>
      <c r="E13" s="114"/>
      <c r="F13" s="113"/>
    </row>
    <row r="14" spans="1:13" s="112" customFormat="1" ht="132" x14ac:dyDescent="0.25">
      <c r="A14" s="44" t="s">
        <v>624</v>
      </c>
      <c r="B14" s="84" t="s">
        <v>156</v>
      </c>
      <c r="C14" s="85"/>
      <c r="D14" s="86"/>
      <c r="E14" s="114"/>
      <c r="F14" s="71"/>
    </row>
    <row r="15" spans="1:13" s="112" customFormat="1" ht="15" customHeight="1" x14ac:dyDescent="0.25">
      <c r="A15" s="69" t="s">
        <v>625</v>
      </c>
      <c r="B15" s="84" t="s">
        <v>297</v>
      </c>
      <c r="C15" s="85"/>
      <c r="D15" s="86"/>
      <c r="E15" s="114"/>
      <c r="F15" s="71"/>
    </row>
    <row r="16" spans="1:13" s="112" customFormat="1" ht="15" customHeight="1" x14ac:dyDescent="0.25">
      <c r="A16" s="69" t="s">
        <v>626</v>
      </c>
      <c r="B16" s="84" t="s">
        <v>160</v>
      </c>
      <c r="C16" s="85" t="s">
        <v>147</v>
      </c>
      <c r="D16" s="86">
        <v>490.87196078422954</v>
      </c>
      <c r="E16" s="114"/>
      <c r="F16" s="71">
        <f>D16*E16</f>
        <v>0</v>
      </c>
    </row>
    <row r="17" spans="1:13" s="112" customFormat="1" ht="15" customHeight="1" x14ac:dyDescent="0.25">
      <c r="A17" s="69" t="s">
        <v>627</v>
      </c>
      <c r="B17" s="84" t="s">
        <v>162</v>
      </c>
      <c r="C17" s="85" t="s">
        <v>147</v>
      </c>
      <c r="D17" s="86">
        <v>77.368218729771755</v>
      </c>
      <c r="E17" s="114"/>
      <c r="F17" s="71">
        <f t="shared" ref="F17:F22" si="1">D17*E17</f>
        <v>0</v>
      </c>
    </row>
    <row r="18" spans="1:13" s="112" customFormat="1" ht="15" customHeight="1" x14ac:dyDescent="0.25">
      <c r="A18" s="69" t="s">
        <v>628</v>
      </c>
      <c r="B18" s="84" t="s">
        <v>170</v>
      </c>
      <c r="C18" s="85"/>
      <c r="D18" s="86"/>
      <c r="E18" s="114"/>
      <c r="F18" s="71"/>
    </row>
    <row r="19" spans="1:13" s="112" customFormat="1" ht="15" customHeight="1" x14ac:dyDescent="0.25">
      <c r="A19" s="69" t="s">
        <v>629</v>
      </c>
      <c r="B19" s="84" t="s">
        <v>160</v>
      </c>
      <c r="C19" s="85" t="s">
        <v>147</v>
      </c>
      <c r="D19" s="86">
        <v>54.541328976025483</v>
      </c>
      <c r="E19" s="114"/>
      <c r="F19" s="71">
        <f t="shared" si="1"/>
        <v>0</v>
      </c>
    </row>
    <row r="20" spans="1:13" s="112" customFormat="1" ht="15" customHeight="1" x14ac:dyDescent="0.25">
      <c r="A20" s="69" t="s">
        <v>630</v>
      </c>
      <c r="B20" s="84" t="s">
        <v>162</v>
      </c>
      <c r="C20" s="85" t="s">
        <v>147</v>
      </c>
      <c r="D20" s="86">
        <v>10.55021164496887</v>
      </c>
      <c r="E20" s="114"/>
      <c r="F20" s="71">
        <f t="shared" si="1"/>
        <v>0</v>
      </c>
    </row>
    <row r="21" spans="1:13" s="112" customFormat="1" ht="34.5" customHeight="1" x14ac:dyDescent="0.25">
      <c r="A21" s="44" t="s">
        <v>631</v>
      </c>
      <c r="B21" s="84" t="s">
        <v>304</v>
      </c>
      <c r="C21" s="85" t="s">
        <v>132</v>
      </c>
      <c r="D21" s="70">
        <v>572.25699999999995</v>
      </c>
      <c r="E21" s="114"/>
      <c r="F21" s="71">
        <f t="shared" si="1"/>
        <v>0</v>
      </c>
      <c r="M21" s="141"/>
    </row>
    <row r="22" spans="1:13" s="112" customFormat="1" ht="52.8" x14ac:dyDescent="0.25">
      <c r="A22" s="44" t="s">
        <v>632</v>
      </c>
      <c r="B22" s="84" t="s">
        <v>183</v>
      </c>
      <c r="C22" s="85" t="s">
        <v>147</v>
      </c>
      <c r="D22" s="86">
        <v>633.33172013499563</v>
      </c>
      <c r="E22" s="114"/>
      <c r="F22" s="71">
        <f t="shared" si="1"/>
        <v>0</v>
      </c>
      <c r="M22" s="141"/>
    </row>
    <row r="23" spans="1:13" s="112" customFormat="1" ht="15" customHeight="1" x14ac:dyDescent="0.25">
      <c r="A23" s="78"/>
      <c r="B23" s="21" t="s">
        <v>633</v>
      </c>
      <c r="C23" s="88"/>
      <c r="D23" s="89"/>
      <c r="E23" s="116"/>
      <c r="F23" s="113">
        <f>SUM(F16:F22)</f>
        <v>0</v>
      </c>
      <c r="M23" s="141"/>
    </row>
    <row r="24" spans="1:13" s="112" customFormat="1" ht="15" customHeight="1" x14ac:dyDescent="0.25">
      <c r="A24" s="81" t="s">
        <v>634</v>
      </c>
      <c r="B24" s="82" t="s">
        <v>308</v>
      </c>
      <c r="C24" s="76"/>
      <c r="D24" s="77"/>
      <c r="E24" s="114"/>
      <c r="F24" s="113"/>
      <c r="M24" s="141"/>
    </row>
    <row r="25" spans="1:13" s="118" customFormat="1" ht="52.8" x14ac:dyDescent="0.25">
      <c r="A25" s="69" t="s">
        <v>635</v>
      </c>
      <c r="B25" s="122" t="s">
        <v>310</v>
      </c>
      <c r="C25" s="94"/>
      <c r="D25" s="100"/>
      <c r="E25" s="198"/>
      <c r="F25" s="119"/>
      <c r="G25" s="112"/>
      <c r="M25" s="141"/>
    </row>
    <row r="26" spans="1:13" s="118" customFormat="1" ht="13.2" x14ac:dyDescent="0.25">
      <c r="A26" s="69" t="s">
        <v>636</v>
      </c>
      <c r="B26" s="122" t="s">
        <v>637</v>
      </c>
      <c r="C26" s="94" t="s">
        <v>313</v>
      </c>
      <c r="D26" s="100">
        <v>198.10496855999799</v>
      </c>
      <c r="E26" s="198"/>
      <c r="F26" s="119">
        <f>D26*E26</f>
        <v>0</v>
      </c>
      <c r="G26" s="112"/>
      <c r="M26" s="141"/>
    </row>
    <row r="27" spans="1:13" s="118" customFormat="1" ht="13.2" x14ac:dyDescent="0.25">
      <c r="A27" s="69" t="s">
        <v>638</v>
      </c>
      <c r="B27" s="122" t="s">
        <v>639</v>
      </c>
      <c r="C27" s="94" t="s">
        <v>313</v>
      </c>
      <c r="D27" s="100">
        <v>109.91676237500013</v>
      </c>
      <c r="E27" s="198"/>
      <c r="F27" s="119">
        <f t="shared" ref="F27:F35" si="2">D27*E27</f>
        <v>0</v>
      </c>
      <c r="G27" s="112"/>
      <c r="M27" s="141"/>
    </row>
    <row r="28" spans="1:13" s="118" customFormat="1" ht="63" customHeight="1" x14ac:dyDescent="0.25">
      <c r="A28" s="69" t="s">
        <v>640</v>
      </c>
      <c r="B28" s="122" t="s">
        <v>315</v>
      </c>
      <c r="C28" s="96"/>
      <c r="D28" s="95"/>
      <c r="E28" s="71"/>
      <c r="F28" s="119"/>
      <c r="M28" s="141"/>
    </row>
    <row r="29" spans="1:13" s="118" customFormat="1" ht="13.2" x14ac:dyDescent="0.25">
      <c r="A29" s="69" t="s">
        <v>641</v>
      </c>
      <c r="B29" s="122" t="s">
        <v>642</v>
      </c>
      <c r="C29" s="96"/>
      <c r="D29" s="95"/>
      <c r="E29" s="71"/>
      <c r="F29" s="119"/>
      <c r="M29" s="112"/>
    </row>
    <row r="30" spans="1:13" s="118" customFormat="1" ht="23.25" customHeight="1" x14ac:dyDescent="0.25">
      <c r="A30" s="69" t="s">
        <v>643</v>
      </c>
      <c r="B30" s="122" t="s">
        <v>318</v>
      </c>
      <c r="C30" s="96" t="s">
        <v>191</v>
      </c>
      <c r="D30" s="95">
        <v>397</v>
      </c>
      <c r="E30" s="71"/>
      <c r="F30" s="119">
        <f t="shared" si="2"/>
        <v>0</v>
      </c>
    </row>
    <row r="31" spans="1:13" s="118" customFormat="1" ht="13.2" x14ac:dyDescent="0.25">
      <c r="A31" s="69" t="s">
        <v>644</v>
      </c>
      <c r="B31" s="122" t="s">
        <v>320</v>
      </c>
      <c r="C31" s="96" t="s">
        <v>191</v>
      </c>
      <c r="D31" s="95">
        <v>20</v>
      </c>
      <c r="E31" s="71"/>
      <c r="F31" s="119">
        <f t="shared" si="2"/>
        <v>0</v>
      </c>
      <c r="G31" s="144"/>
      <c r="M31" s="141"/>
    </row>
    <row r="32" spans="1:13" s="118" customFormat="1" ht="13.2" x14ac:dyDescent="0.25">
      <c r="A32" s="69" t="s">
        <v>645</v>
      </c>
      <c r="B32" s="122" t="s">
        <v>646</v>
      </c>
      <c r="C32" s="96"/>
      <c r="D32" s="95"/>
      <c r="E32" s="71"/>
      <c r="F32" s="119">
        <f t="shared" si="2"/>
        <v>0</v>
      </c>
      <c r="M32" s="112"/>
    </row>
    <row r="33" spans="1:13" s="118" customFormat="1" ht="13.2" x14ac:dyDescent="0.25">
      <c r="A33" s="69" t="s">
        <v>647</v>
      </c>
      <c r="B33" s="122" t="s">
        <v>318</v>
      </c>
      <c r="C33" s="96" t="s">
        <v>191</v>
      </c>
      <c r="D33" s="95">
        <v>213</v>
      </c>
      <c r="E33" s="71"/>
      <c r="F33" s="119">
        <f t="shared" si="2"/>
        <v>0</v>
      </c>
    </row>
    <row r="34" spans="1:13" s="118" customFormat="1" ht="13.2" x14ac:dyDescent="0.25">
      <c r="A34" s="69" t="s">
        <v>648</v>
      </c>
      <c r="B34" s="122" t="s">
        <v>320</v>
      </c>
      <c r="C34" s="96" t="s">
        <v>191</v>
      </c>
      <c r="D34" s="95">
        <v>11</v>
      </c>
      <c r="E34" s="71"/>
      <c r="F34" s="119">
        <f t="shared" si="2"/>
        <v>0</v>
      </c>
      <c r="G34" s="144"/>
      <c r="M34" s="141"/>
    </row>
    <row r="35" spans="1:13" s="118" customFormat="1" ht="13.2" x14ac:dyDescent="0.25">
      <c r="A35" s="69" t="s">
        <v>649</v>
      </c>
      <c r="B35" s="122" t="s">
        <v>493</v>
      </c>
      <c r="C35" s="96" t="s">
        <v>191</v>
      </c>
      <c r="D35" s="95">
        <v>20</v>
      </c>
      <c r="E35" s="71"/>
      <c r="F35" s="119">
        <f t="shared" si="2"/>
        <v>0</v>
      </c>
      <c r="G35" s="112"/>
      <c r="M35" s="141"/>
    </row>
    <row r="36" spans="1:13" s="118" customFormat="1" ht="15" customHeight="1" x14ac:dyDescent="0.25">
      <c r="A36" s="78"/>
      <c r="B36" s="21" t="s">
        <v>650</v>
      </c>
      <c r="C36" s="88"/>
      <c r="D36" s="89"/>
      <c r="E36" s="116"/>
      <c r="F36" s="113">
        <f>SUM(F26:F35)</f>
        <v>0</v>
      </c>
      <c r="M36" s="141"/>
    </row>
    <row r="37" spans="1:13" s="118" customFormat="1" ht="15" customHeight="1" x14ac:dyDescent="0.25">
      <c r="A37" s="74" t="s">
        <v>651</v>
      </c>
      <c r="B37" s="91" t="s">
        <v>501</v>
      </c>
      <c r="C37" s="96"/>
      <c r="D37" s="80"/>
      <c r="E37" s="114"/>
      <c r="F37" s="110"/>
      <c r="M37" s="112"/>
    </row>
    <row r="38" spans="1:13" s="118" customFormat="1" ht="78.75" customHeight="1" x14ac:dyDescent="0.25">
      <c r="A38" s="69" t="s">
        <v>652</v>
      </c>
      <c r="B38" s="84" t="s">
        <v>503</v>
      </c>
      <c r="C38" s="88"/>
      <c r="D38" s="89"/>
      <c r="E38" s="116"/>
      <c r="F38" s="113"/>
      <c r="M38" s="112"/>
    </row>
    <row r="39" spans="1:13" s="118" customFormat="1" ht="15" customHeight="1" x14ac:dyDescent="0.25">
      <c r="A39" s="69" t="s">
        <v>653</v>
      </c>
      <c r="B39" s="93" t="s">
        <v>654</v>
      </c>
      <c r="C39" s="96" t="s">
        <v>191</v>
      </c>
      <c r="D39" s="95">
        <v>10</v>
      </c>
      <c r="E39" s="71"/>
      <c r="F39" s="119">
        <f>D39*E39</f>
        <v>0</v>
      </c>
      <c r="M39" s="112"/>
    </row>
    <row r="40" spans="1:13" s="118" customFormat="1" ht="15" customHeight="1" x14ac:dyDescent="0.25">
      <c r="A40" s="69" t="s">
        <v>655</v>
      </c>
      <c r="B40" s="93" t="s">
        <v>656</v>
      </c>
      <c r="C40" s="96" t="s">
        <v>191</v>
      </c>
      <c r="D40" s="95">
        <v>10</v>
      </c>
      <c r="E40" s="71"/>
      <c r="F40" s="119">
        <f t="shared" ref="F40:F41" si="3">D40*E40</f>
        <v>0</v>
      </c>
      <c r="M40" s="112"/>
    </row>
    <row r="41" spans="1:13" s="118" customFormat="1" ht="15" customHeight="1" x14ac:dyDescent="0.25">
      <c r="A41" s="69" t="s">
        <v>657</v>
      </c>
      <c r="B41" s="93" t="s">
        <v>658</v>
      </c>
      <c r="C41" s="96" t="s">
        <v>191</v>
      </c>
      <c r="D41" s="95">
        <v>10</v>
      </c>
      <c r="E41" s="71"/>
      <c r="F41" s="119">
        <f t="shared" si="3"/>
        <v>0</v>
      </c>
      <c r="M41" s="112"/>
    </row>
    <row r="42" spans="1:13" s="118" customFormat="1" ht="15" customHeight="1" x14ac:dyDescent="0.25">
      <c r="A42" s="78"/>
      <c r="B42" s="21" t="s">
        <v>659</v>
      </c>
      <c r="C42" s="88"/>
      <c r="D42" s="89"/>
      <c r="E42" s="116"/>
      <c r="F42" s="113">
        <f>SUM(F39:F41)</f>
        <v>0</v>
      </c>
      <c r="M42" s="112"/>
    </row>
    <row r="43" spans="1:13" s="118" customFormat="1" ht="15" customHeight="1" x14ac:dyDescent="0.25">
      <c r="A43" s="78"/>
      <c r="B43" s="21" t="s">
        <v>660</v>
      </c>
      <c r="C43" s="88"/>
      <c r="D43" s="89"/>
      <c r="E43" s="116"/>
      <c r="F43" s="113">
        <f>F42+F36+F23+F12</f>
        <v>0</v>
      </c>
      <c r="M43" s="112"/>
    </row>
    <row r="44" spans="1:13" s="112" customFormat="1" ht="19.5" customHeight="1" x14ac:dyDescent="0.25">
      <c r="A44" s="44"/>
      <c r="B44" s="21" t="s">
        <v>661</v>
      </c>
      <c r="C44" s="76"/>
      <c r="D44" s="89"/>
      <c r="E44" s="109"/>
      <c r="F44" s="113">
        <f>F43</f>
        <v>0</v>
      </c>
      <c r="G44" s="103"/>
      <c r="M44" s="141"/>
    </row>
    <row r="45" spans="1:13" s="1" customFormat="1" ht="15" customHeight="1" x14ac:dyDescent="0.25">
      <c r="A45" s="3"/>
      <c r="B45" s="3"/>
      <c r="C45" s="3"/>
      <c r="D45" s="2"/>
      <c r="E45" s="5"/>
      <c r="F45" s="5"/>
      <c r="G45" s="3"/>
    </row>
    <row r="46" spans="1:13" s="1" customFormat="1" ht="19.5" customHeight="1" x14ac:dyDescent="0.25">
      <c r="A46" s="3"/>
      <c r="B46" s="3"/>
      <c r="C46" s="3"/>
      <c r="D46" s="2"/>
      <c r="E46" s="5"/>
      <c r="F46" s="5"/>
      <c r="G46" s="3"/>
      <c r="H46" s="39"/>
    </row>
  </sheetData>
  <printOptions horizontalCentered="1"/>
  <pageMargins left="0.78740157480314965" right="0.78740157480314965" top="1.1811023622047245" bottom="0.59055118110236227" header="0.39370078740157483" footer="0"/>
  <pageSetup paperSize="9" scale="61" fitToHeight="0" orientation="portrait" r:id="rId1"/>
  <headerFooter alignWithMargins="0">
    <oddFooter>&amp;R&amp;P/&amp;N</oddFooter>
    <evenHeader>&amp;L&amp;G</evenHeader>
    <evenFooter>&amp;L&amp;P/&amp;N</even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8B0A1-0898-48D4-9A2C-0B03DE09EF3E}">
  <sheetPr codeName="Folha6">
    <tabColor rgb="FF92D050"/>
    <pageSetUpPr fitToPage="1"/>
  </sheetPr>
  <dimension ref="A1:M103"/>
  <sheetViews>
    <sheetView view="pageBreakPreview" zoomScale="120" zoomScaleNormal="100" zoomScaleSheetLayoutView="120" workbookViewId="0">
      <pane ySplit="4" topLeftCell="A97" activePane="bottomLeft" state="frozen"/>
      <selection pane="bottomLeft" activeCell="F103" sqref="F103"/>
    </sheetView>
  </sheetViews>
  <sheetFormatPr defaultColWidth="9.109375" defaultRowHeight="15" customHeight="1" x14ac:dyDescent="0.25"/>
  <cols>
    <col min="1" max="1" width="9.88671875" style="3" customWidth="1"/>
    <col min="2" max="2" width="70.6640625" style="3" customWidth="1"/>
    <col min="3" max="3" width="10.44140625" style="3" customWidth="1"/>
    <col min="4" max="4" width="22" style="2" customWidth="1"/>
    <col min="5" max="5" width="19" style="5" customWidth="1"/>
    <col min="6" max="6" width="18.6640625" style="5" customWidth="1"/>
    <col min="7" max="7" width="17" style="3" customWidth="1"/>
    <col min="8" max="16384" width="9.109375" style="3"/>
  </cols>
  <sheetData>
    <row r="1" spans="1:7" customFormat="1" ht="18" customHeight="1" x14ac:dyDescent="0.25">
      <c r="A1" s="28" t="s">
        <v>1</v>
      </c>
      <c r="B1" s="27"/>
      <c r="C1" s="29" t="s">
        <v>34</v>
      </c>
      <c r="D1" s="30" t="s">
        <v>35</v>
      </c>
      <c r="E1" s="31" t="s">
        <v>36</v>
      </c>
      <c r="F1" s="32" t="s">
        <v>2</v>
      </c>
    </row>
    <row r="2" spans="1:7" customFormat="1" ht="18" customHeight="1" x14ac:dyDescent="0.25">
      <c r="A2" s="15"/>
      <c r="B2" s="16"/>
      <c r="C2" s="17"/>
      <c r="D2" s="19"/>
      <c r="E2" s="19" t="s">
        <v>3</v>
      </c>
      <c r="F2" s="19" t="s">
        <v>3</v>
      </c>
    </row>
    <row r="3" spans="1:7" s="112" customFormat="1" ht="30" customHeight="1" x14ac:dyDescent="0.25">
      <c r="A3" s="159">
        <v>2</v>
      </c>
      <c r="B3" s="160" t="s">
        <v>16</v>
      </c>
      <c r="C3" s="159"/>
      <c r="D3" s="161"/>
      <c r="E3" s="162"/>
      <c r="F3" s="75"/>
      <c r="G3" s="126"/>
    </row>
    <row r="4" spans="1:7" s="111" customFormat="1" ht="19.5" customHeight="1" x14ac:dyDescent="0.25">
      <c r="A4" s="74" t="s">
        <v>662</v>
      </c>
      <c r="B4" s="67" t="s">
        <v>663</v>
      </c>
      <c r="C4" s="76"/>
      <c r="D4" s="77"/>
      <c r="E4" s="109"/>
      <c r="F4" s="110"/>
    </row>
    <row r="5" spans="1:7" s="112" customFormat="1" ht="49.5" customHeight="1" x14ac:dyDescent="0.25">
      <c r="A5" s="78"/>
      <c r="B5" s="79" t="s">
        <v>38</v>
      </c>
      <c r="C5" s="76"/>
      <c r="D5" s="80"/>
      <c r="E5" s="109"/>
      <c r="F5" s="110"/>
    </row>
    <row r="6" spans="1:7" s="112" customFormat="1" ht="15" customHeight="1" x14ac:dyDescent="0.25">
      <c r="A6" s="81" t="s">
        <v>664</v>
      </c>
      <c r="B6" s="82" t="s">
        <v>125</v>
      </c>
      <c r="C6" s="76"/>
      <c r="D6" s="77"/>
      <c r="E6" s="109"/>
      <c r="F6" s="113"/>
    </row>
    <row r="7" spans="1:7" s="112" customFormat="1" ht="15" customHeight="1" x14ac:dyDescent="0.25">
      <c r="A7" s="81" t="s">
        <v>665</v>
      </c>
      <c r="B7" s="82" t="s">
        <v>127</v>
      </c>
      <c r="C7" s="76"/>
      <c r="D7" s="77"/>
      <c r="E7" s="109"/>
      <c r="F7" s="113"/>
    </row>
    <row r="8" spans="1:7" s="112" customFormat="1" ht="15" customHeight="1" x14ac:dyDescent="0.25">
      <c r="A8" s="44" t="s">
        <v>666</v>
      </c>
      <c r="B8" s="83" t="s">
        <v>129</v>
      </c>
      <c r="C8" s="76"/>
      <c r="D8" s="77"/>
      <c r="E8" s="109"/>
      <c r="F8" s="113"/>
    </row>
    <row r="9" spans="1:7" s="112" customFormat="1" ht="66" x14ac:dyDescent="0.25">
      <c r="A9" s="44" t="s">
        <v>667</v>
      </c>
      <c r="B9" s="84" t="s">
        <v>131</v>
      </c>
      <c r="C9" s="85" t="s">
        <v>132</v>
      </c>
      <c r="D9" s="86">
        <v>104.64786388886135</v>
      </c>
      <c r="E9" s="114"/>
      <c r="F9" s="71">
        <f>D9*E9</f>
        <v>0</v>
      </c>
    </row>
    <row r="10" spans="1:7" s="112" customFormat="1" ht="15" customHeight="1" x14ac:dyDescent="0.25">
      <c r="A10" s="44" t="s">
        <v>668</v>
      </c>
      <c r="B10" s="83" t="s">
        <v>414</v>
      </c>
      <c r="C10" s="76"/>
      <c r="D10" s="77"/>
      <c r="E10" s="114"/>
      <c r="F10" s="71"/>
    </row>
    <row r="11" spans="1:7" s="112" customFormat="1" ht="92.4" x14ac:dyDescent="0.25">
      <c r="A11" s="44" t="s">
        <v>669</v>
      </c>
      <c r="B11" s="84" t="s">
        <v>416</v>
      </c>
      <c r="C11" s="85" t="s">
        <v>132</v>
      </c>
      <c r="D11" s="86">
        <v>264.07347599132402</v>
      </c>
      <c r="E11" s="114"/>
      <c r="F11" s="71">
        <f t="shared" ref="F11:F20" si="0">D11*E11</f>
        <v>0</v>
      </c>
    </row>
    <row r="12" spans="1:7" s="112" customFormat="1" ht="79.2" x14ac:dyDescent="0.25">
      <c r="A12" s="44" t="s">
        <v>670</v>
      </c>
      <c r="B12" s="84" t="s">
        <v>418</v>
      </c>
      <c r="C12" s="85" t="s">
        <v>132</v>
      </c>
      <c r="D12" s="86">
        <v>264.07347599132402</v>
      </c>
      <c r="E12" s="114"/>
      <c r="F12" s="71">
        <f t="shared" si="0"/>
        <v>0</v>
      </c>
    </row>
    <row r="13" spans="1:7" s="112" customFormat="1" ht="15" customHeight="1" x14ac:dyDescent="0.25">
      <c r="A13" s="44" t="s">
        <v>671</v>
      </c>
      <c r="B13" s="83" t="s">
        <v>142</v>
      </c>
      <c r="C13" s="76"/>
      <c r="D13" s="77"/>
      <c r="E13" s="114"/>
      <c r="F13" s="71"/>
    </row>
    <row r="14" spans="1:7" s="112" customFormat="1" ht="66" x14ac:dyDescent="0.25">
      <c r="A14" s="44" t="s">
        <v>672</v>
      </c>
      <c r="B14" s="84" t="s">
        <v>144</v>
      </c>
      <c r="C14" s="85" t="s">
        <v>132</v>
      </c>
      <c r="D14" s="86">
        <v>3727.6578474796988</v>
      </c>
      <c r="E14" s="114"/>
      <c r="F14" s="71">
        <f t="shared" si="0"/>
        <v>0</v>
      </c>
    </row>
    <row r="15" spans="1:7" s="112" customFormat="1" ht="26.4" x14ac:dyDescent="0.25">
      <c r="A15" s="44" t="s">
        <v>673</v>
      </c>
      <c r="B15" s="84" t="s">
        <v>146</v>
      </c>
      <c r="C15" s="85" t="s">
        <v>147</v>
      </c>
      <c r="D15" s="86">
        <v>968.40862433404789</v>
      </c>
      <c r="E15" s="114"/>
      <c r="F15" s="71">
        <f t="shared" si="0"/>
        <v>0</v>
      </c>
    </row>
    <row r="16" spans="1:7" s="112" customFormat="1" ht="26.4" x14ac:dyDescent="0.25">
      <c r="A16" s="44" t="s">
        <v>674</v>
      </c>
      <c r="B16" s="84" t="s">
        <v>149</v>
      </c>
      <c r="C16" s="85" t="s">
        <v>147</v>
      </c>
      <c r="D16" s="86">
        <v>968.40862433404789</v>
      </c>
      <c r="E16" s="114"/>
      <c r="F16" s="71">
        <f t="shared" si="0"/>
        <v>0</v>
      </c>
    </row>
    <row r="17" spans="1:7" s="112" customFormat="1" ht="132" x14ac:dyDescent="0.25">
      <c r="A17" s="44" t="s">
        <v>675</v>
      </c>
      <c r="B17" s="87" t="s">
        <v>151</v>
      </c>
      <c r="C17" s="85" t="s">
        <v>132</v>
      </c>
      <c r="D17" s="86">
        <v>3727.6578474796988</v>
      </c>
      <c r="E17" s="114"/>
      <c r="F17" s="71">
        <f t="shared" si="0"/>
        <v>0</v>
      </c>
    </row>
    <row r="18" spans="1:7" s="112" customFormat="1" ht="15" customHeight="1" x14ac:dyDescent="0.25">
      <c r="A18" s="44" t="s">
        <v>676</v>
      </c>
      <c r="B18" s="83" t="s">
        <v>677</v>
      </c>
      <c r="C18" s="76"/>
      <c r="D18" s="77"/>
      <c r="E18" s="114"/>
      <c r="F18" s="71"/>
    </row>
    <row r="19" spans="1:7" s="112" customFormat="1" ht="79.2" x14ac:dyDescent="0.25">
      <c r="A19" s="44" t="s">
        <v>678</v>
      </c>
      <c r="B19" s="83" t="s">
        <v>679</v>
      </c>
      <c r="C19" s="85" t="s">
        <v>132</v>
      </c>
      <c r="D19" s="86">
        <v>344.36498376430524</v>
      </c>
      <c r="E19" s="114"/>
      <c r="F19" s="71">
        <f t="shared" si="0"/>
        <v>0</v>
      </c>
    </row>
    <row r="20" spans="1:7" s="112" customFormat="1" ht="66" x14ac:dyDescent="0.25">
      <c r="A20" s="44" t="s">
        <v>680</v>
      </c>
      <c r="B20" s="83" t="s">
        <v>681</v>
      </c>
      <c r="C20" s="85" t="s">
        <v>132</v>
      </c>
      <c r="D20" s="86">
        <v>344.36498376430524</v>
      </c>
      <c r="E20" s="114"/>
      <c r="F20" s="71">
        <f t="shared" si="0"/>
        <v>0</v>
      </c>
    </row>
    <row r="21" spans="1:7" s="112" customFormat="1" ht="15" customHeight="1" x14ac:dyDescent="0.25">
      <c r="A21" s="78"/>
      <c r="B21" s="21" t="s">
        <v>682</v>
      </c>
      <c r="C21" s="88"/>
      <c r="D21" s="89"/>
      <c r="E21" s="114"/>
      <c r="F21" s="113">
        <f>SUM(F9:F20)</f>
        <v>0</v>
      </c>
    </row>
    <row r="22" spans="1:7" s="112" customFormat="1" ht="15" customHeight="1" x14ac:dyDescent="0.25">
      <c r="A22" s="81" t="s">
        <v>683</v>
      </c>
      <c r="B22" s="82" t="s">
        <v>154</v>
      </c>
      <c r="C22" s="76"/>
      <c r="D22" s="77"/>
      <c r="E22" s="114"/>
      <c r="F22" s="113"/>
    </row>
    <row r="23" spans="1:7" s="112" customFormat="1" ht="132" x14ac:dyDescent="0.25">
      <c r="A23" s="44" t="s">
        <v>684</v>
      </c>
      <c r="B23" s="84" t="s">
        <v>156</v>
      </c>
      <c r="C23" s="85"/>
      <c r="D23" s="86"/>
      <c r="E23" s="114"/>
      <c r="F23" s="71"/>
    </row>
    <row r="24" spans="1:7" s="112" customFormat="1" ht="15" customHeight="1" x14ac:dyDescent="0.25">
      <c r="A24" s="69" t="s">
        <v>685</v>
      </c>
      <c r="B24" s="84" t="s">
        <v>297</v>
      </c>
      <c r="C24" s="85"/>
      <c r="D24" s="86"/>
      <c r="E24" s="114"/>
      <c r="F24" s="71"/>
    </row>
    <row r="25" spans="1:7" s="112" customFormat="1" ht="15" customHeight="1" x14ac:dyDescent="0.25">
      <c r="A25" s="69" t="s">
        <v>686</v>
      </c>
      <c r="B25" s="84" t="s">
        <v>160</v>
      </c>
      <c r="C25" s="85" t="s">
        <v>147</v>
      </c>
      <c r="D25" s="86">
        <v>4103.9425653218723</v>
      </c>
      <c r="E25" s="114"/>
      <c r="F25" s="71">
        <f>D25*E25</f>
        <v>0</v>
      </c>
    </row>
    <row r="26" spans="1:7" s="112" customFormat="1" ht="15" customHeight="1" x14ac:dyDescent="0.25">
      <c r="A26" s="69" t="s">
        <v>687</v>
      </c>
      <c r="B26" s="84" t="s">
        <v>162</v>
      </c>
      <c r="C26" s="85" t="s">
        <v>147</v>
      </c>
      <c r="D26" s="86">
        <v>4012.7438416480527</v>
      </c>
      <c r="E26" s="114"/>
      <c r="F26" s="71">
        <f t="shared" ref="F26:F29" si="1">D26*E26</f>
        <v>0</v>
      </c>
      <c r="G26" s="145"/>
    </row>
    <row r="27" spans="1:7" s="112" customFormat="1" ht="15" customHeight="1" x14ac:dyDescent="0.25">
      <c r="A27" s="69" t="s">
        <v>688</v>
      </c>
      <c r="B27" s="84" t="s">
        <v>164</v>
      </c>
      <c r="C27" s="85" t="s">
        <v>147</v>
      </c>
      <c r="D27" s="86">
        <v>3916.8858278698649</v>
      </c>
      <c r="E27" s="114"/>
      <c r="F27" s="71">
        <f t="shared" si="1"/>
        <v>0</v>
      </c>
    </row>
    <row r="28" spans="1:7" s="112" customFormat="1" ht="15" customHeight="1" x14ac:dyDescent="0.25">
      <c r="A28" s="69" t="s">
        <v>689</v>
      </c>
      <c r="B28" s="84" t="s">
        <v>166</v>
      </c>
      <c r="C28" s="85" t="s">
        <v>147</v>
      </c>
      <c r="D28" s="86">
        <v>3088.2841435218879</v>
      </c>
      <c r="E28" s="114"/>
      <c r="F28" s="71">
        <f t="shared" si="1"/>
        <v>0</v>
      </c>
    </row>
    <row r="29" spans="1:7" s="112" customFormat="1" ht="15" customHeight="1" x14ac:dyDescent="0.25">
      <c r="A29" s="69" t="s">
        <v>690</v>
      </c>
      <c r="B29" s="84" t="s">
        <v>168</v>
      </c>
      <c r="C29" s="85" t="s">
        <v>147</v>
      </c>
      <c r="D29" s="86">
        <v>645.64431482569034</v>
      </c>
      <c r="E29" s="114"/>
      <c r="F29" s="71">
        <f t="shared" si="1"/>
        <v>0</v>
      </c>
    </row>
    <row r="30" spans="1:7" s="112" customFormat="1" ht="15" customHeight="1" x14ac:dyDescent="0.25">
      <c r="A30" s="69" t="s">
        <v>691</v>
      </c>
      <c r="B30" s="84" t="s">
        <v>170</v>
      </c>
      <c r="C30" s="85"/>
      <c r="D30" s="86"/>
      <c r="E30" s="114"/>
      <c r="F30" s="71"/>
    </row>
    <row r="31" spans="1:7" s="112" customFormat="1" ht="15" customHeight="1" x14ac:dyDescent="0.25">
      <c r="A31" s="69" t="s">
        <v>692</v>
      </c>
      <c r="B31" s="84" t="s">
        <v>160</v>
      </c>
      <c r="C31" s="85" t="s">
        <v>147</v>
      </c>
      <c r="D31" s="86">
        <v>455.99361836909696</v>
      </c>
      <c r="E31" s="114"/>
      <c r="F31" s="71">
        <f>D31*E31</f>
        <v>0</v>
      </c>
    </row>
    <row r="32" spans="1:7" s="112" customFormat="1" ht="15" customHeight="1" x14ac:dyDescent="0.25">
      <c r="A32" s="69" t="s">
        <v>693</v>
      </c>
      <c r="B32" s="84" t="s">
        <v>162</v>
      </c>
      <c r="C32" s="85" t="s">
        <v>147</v>
      </c>
      <c r="D32" s="86">
        <v>547.19234204291649</v>
      </c>
      <c r="E32" s="114"/>
      <c r="F32" s="71">
        <f t="shared" ref="F32:F41" si="2">D32*E32</f>
        <v>0</v>
      </c>
    </row>
    <row r="33" spans="1:8" s="112" customFormat="1" ht="15" customHeight="1" x14ac:dyDescent="0.25">
      <c r="A33" s="69" t="s">
        <v>694</v>
      </c>
      <c r="B33" s="84" t="s">
        <v>164</v>
      </c>
      <c r="C33" s="85" t="s">
        <v>147</v>
      </c>
      <c r="D33" s="86">
        <v>637.63257662997819</v>
      </c>
      <c r="E33" s="114"/>
      <c r="F33" s="71">
        <f t="shared" si="2"/>
        <v>0</v>
      </c>
    </row>
    <row r="34" spans="1:8" s="112" customFormat="1" ht="15" customHeight="1" x14ac:dyDescent="0.25">
      <c r="A34" s="69" t="s">
        <v>695</v>
      </c>
      <c r="B34" s="84" t="s">
        <v>166</v>
      </c>
      <c r="C34" s="85" t="s">
        <v>147</v>
      </c>
      <c r="D34" s="86">
        <v>588.2445987660742</v>
      </c>
      <c r="E34" s="114"/>
      <c r="F34" s="71">
        <f t="shared" si="2"/>
        <v>0</v>
      </c>
    </row>
    <row r="35" spans="1:8" s="112" customFormat="1" ht="15" customHeight="1" x14ac:dyDescent="0.25">
      <c r="A35" s="69" t="s">
        <v>696</v>
      </c>
      <c r="B35" s="84" t="s">
        <v>168</v>
      </c>
      <c r="C35" s="85" t="s">
        <v>147</v>
      </c>
      <c r="D35" s="86">
        <v>141.72680081539548</v>
      </c>
      <c r="E35" s="114"/>
      <c r="F35" s="71">
        <f t="shared" si="2"/>
        <v>0</v>
      </c>
    </row>
    <row r="36" spans="1:8" s="112" customFormat="1" ht="39.6" x14ac:dyDescent="0.25">
      <c r="A36" s="44" t="s">
        <v>697</v>
      </c>
      <c r="B36" s="84" t="s">
        <v>177</v>
      </c>
      <c r="C36" s="85" t="s">
        <v>147</v>
      </c>
      <c r="D36" s="70">
        <v>685.06194491830195</v>
      </c>
      <c r="E36" s="114"/>
      <c r="F36" s="71">
        <f t="shared" si="2"/>
        <v>0</v>
      </c>
    </row>
    <row r="37" spans="1:8" s="112" customFormat="1" ht="66" x14ac:dyDescent="0.25">
      <c r="A37" s="44" t="s">
        <v>698</v>
      </c>
      <c r="B37" s="84" t="s">
        <v>179</v>
      </c>
      <c r="C37" s="85" t="s">
        <v>147</v>
      </c>
      <c r="D37" s="86">
        <v>15.928053122797499</v>
      </c>
      <c r="E37" s="114"/>
      <c r="F37" s="71">
        <f t="shared" si="2"/>
        <v>0</v>
      </c>
    </row>
    <row r="38" spans="1:8" s="112" customFormat="1" ht="52.8" x14ac:dyDescent="0.25">
      <c r="A38" s="44" t="s">
        <v>699</v>
      </c>
      <c r="B38" s="84" t="s">
        <v>537</v>
      </c>
      <c r="C38" s="85" t="s">
        <v>147</v>
      </c>
      <c r="D38" s="86">
        <v>1815.5137279208438</v>
      </c>
      <c r="E38" s="114"/>
      <c r="F38" s="71">
        <f t="shared" si="2"/>
        <v>0</v>
      </c>
    </row>
    <row r="39" spans="1:8" s="112" customFormat="1" ht="54" customHeight="1" x14ac:dyDescent="0.25">
      <c r="A39" s="44" t="s">
        <v>700</v>
      </c>
      <c r="B39" s="84" t="s">
        <v>539</v>
      </c>
      <c r="C39" s="85" t="s">
        <v>132</v>
      </c>
      <c r="D39" s="86">
        <v>302.20000000000005</v>
      </c>
      <c r="E39" s="114"/>
      <c r="F39" s="71">
        <f t="shared" si="2"/>
        <v>0</v>
      </c>
    </row>
    <row r="40" spans="1:8" s="112" customFormat="1" ht="79.2" x14ac:dyDescent="0.25">
      <c r="A40" s="44" t="s">
        <v>701</v>
      </c>
      <c r="B40" s="63" t="s">
        <v>181</v>
      </c>
      <c r="C40" s="85" t="s">
        <v>147</v>
      </c>
      <c r="D40" s="86">
        <v>7038.2826362981468</v>
      </c>
      <c r="E40" s="114"/>
      <c r="F40" s="71">
        <f t="shared" si="2"/>
        <v>0</v>
      </c>
      <c r="G40" s="141"/>
      <c r="H40" s="141"/>
    </row>
    <row r="41" spans="1:8" s="112" customFormat="1" ht="52.8" x14ac:dyDescent="0.25">
      <c r="A41" s="44" t="s">
        <v>702</v>
      </c>
      <c r="B41" s="84" t="s">
        <v>183</v>
      </c>
      <c r="C41" s="85" t="s">
        <v>147</v>
      </c>
      <c r="D41" s="86">
        <v>11100.007993512685</v>
      </c>
      <c r="E41" s="114"/>
      <c r="F41" s="71">
        <f t="shared" si="2"/>
        <v>0</v>
      </c>
    </row>
    <row r="42" spans="1:8" s="112" customFormat="1" ht="15" customHeight="1" x14ac:dyDescent="0.25">
      <c r="A42" s="78"/>
      <c r="B42" s="21" t="s">
        <v>703</v>
      </c>
      <c r="C42" s="88"/>
      <c r="D42" s="89"/>
      <c r="E42" s="114"/>
      <c r="F42" s="113">
        <f>SUM(F25:F41)</f>
        <v>0</v>
      </c>
    </row>
    <row r="43" spans="1:8" s="112" customFormat="1" ht="15" customHeight="1" x14ac:dyDescent="0.25">
      <c r="A43" s="90" t="s">
        <v>704</v>
      </c>
      <c r="B43" s="91" t="s">
        <v>186</v>
      </c>
      <c r="C43" s="76"/>
      <c r="D43" s="77"/>
      <c r="E43" s="109"/>
      <c r="F43" s="113"/>
    </row>
    <row r="44" spans="1:8" s="112" customFormat="1" ht="52.8" x14ac:dyDescent="0.25">
      <c r="A44" s="69" t="s">
        <v>705</v>
      </c>
      <c r="B44" s="84" t="s">
        <v>706</v>
      </c>
      <c r="C44" s="85"/>
      <c r="D44" s="92"/>
      <c r="E44" s="115"/>
      <c r="F44" s="71"/>
    </row>
    <row r="45" spans="1:8" s="118" customFormat="1" ht="15" customHeight="1" x14ac:dyDescent="0.25">
      <c r="A45" s="69" t="s">
        <v>707</v>
      </c>
      <c r="B45" s="93" t="s">
        <v>708</v>
      </c>
      <c r="C45" s="94" t="s">
        <v>191</v>
      </c>
      <c r="D45" s="95">
        <v>12.866097255998392</v>
      </c>
      <c r="E45" s="114"/>
      <c r="F45" s="119">
        <f>D45*E45</f>
        <v>0</v>
      </c>
      <c r="H45" s="93"/>
    </row>
    <row r="46" spans="1:8" s="118" customFormat="1" ht="66" x14ac:dyDescent="0.25">
      <c r="A46" s="69" t="s">
        <v>709</v>
      </c>
      <c r="B46" s="84" t="s">
        <v>545</v>
      </c>
      <c r="C46" s="96"/>
      <c r="D46" s="95"/>
      <c r="E46" s="114"/>
      <c r="F46" s="119"/>
    </row>
    <row r="47" spans="1:8" s="118" customFormat="1" ht="15" customHeight="1" x14ac:dyDescent="0.25">
      <c r="A47" s="69" t="s">
        <v>710</v>
      </c>
      <c r="B47" s="93" t="s">
        <v>547</v>
      </c>
      <c r="C47" s="94" t="s">
        <v>191</v>
      </c>
      <c r="D47" s="95">
        <v>102.3439161901569</v>
      </c>
      <c r="E47" s="114"/>
      <c r="F47" s="119">
        <f>D47*E47</f>
        <v>0</v>
      </c>
    </row>
    <row r="48" spans="1:8" s="118" customFormat="1" ht="15" customHeight="1" x14ac:dyDescent="0.25">
      <c r="A48" s="69" t="s">
        <v>710</v>
      </c>
      <c r="B48" s="93" t="s">
        <v>549</v>
      </c>
      <c r="C48" s="94" t="s">
        <v>191</v>
      </c>
      <c r="D48" s="95">
        <v>230.30414477115679</v>
      </c>
      <c r="E48" s="114"/>
      <c r="F48" s="119">
        <f t="shared" ref="F48:F54" si="3">D48*E48</f>
        <v>0</v>
      </c>
    </row>
    <row r="49" spans="1:9" s="118" customFormat="1" ht="15" customHeight="1" x14ac:dyDescent="0.25">
      <c r="A49" s="69" t="s">
        <v>711</v>
      </c>
      <c r="B49" s="93" t="s">
        <v>712</v>
      </c>
      <c r="C49" s="94" t="s">
        <v>191</v>
      </c>
      <c r="D49" s="95">
        <v>420.66839696417378</v>
      </c>
      <c r="E49" s="114"/>
      <c r="F49" s="119">
        <f t="shared" si="3"/>
        <v>0</v>
      </c>
    </row>
    <row r="50" spans="1:9" s="118" customFormat="1" ht="15" customHeight="1" x14ac:dyDescent="0.25">
      <c r="A50" s="69" t="s">
        <v>713</v>
      </c>
      <c r="B50" s="93" t="s">
        <v>714</v>
      </c>
      <c r="C50" s="94" t="s">
        <v>191</v>
      </c>
      <c r="D50" s="95">
        <v>52.527936201971031</v>
      </c>
      <c r="E50" s="114"/>
      <c r="F50" s="119">
        <f t="shared" si="3"/>
        <v>0</v>
      </c>
    </row>
    <row r="51" spans="1:9" s="118" customFormat="1" ht="15" customHeight="1" x14ac:dyDescent="0.25">
      <c r="A51" s="69" t="s">
        <v>715</v>
      </c>
      <c r="B51" s="93" t="s">
        <v>716</v>
      </c>
      <c r="C51" s="94" t="s">
        <v>191</v>
      </c>
      <c r="D51" s="95">
        <v>133.50603217846012</v>
      </c>
      <c r="E51" s="114"/>
      <c r="F51" s="119">
        <f t="shared" si="3"/>
        <v>0</v>
      </c>
    </row>
    <row r="52" spans="1:9" s="112" customFormat="1" ht="13.2" x14ac:dyDescent="0.25">
      <c r="A52" s="69" t="s">
        <v>717</v>
      </c>
      <c r="B52" s="84" t="s">
        <v>718</v>
      </c>
      <c r="C52" s="94" t="s">
        <v>191</v>
      </c>
      <c r="D52" s="95">
        <v>266.85007712122166</v>
      </c>
      <c r="E52" s="114"/>
      <c r="F52" s="119">
        <f t="shared" si="3"/>
        <v>0</v>
      </c>
    </row>
    <row r="53" spans="1:9" s="112" customFormat="1" ht="13.2" x14ac:dyDescent="0.25">
      <c r="A53" s="69" t="s">
        <v>719</v>
      </c>
      <c r="B53" s="84" t="s">
        <v>720</v>
      </c>
      <c r="C53" s="94" t="s">
        <v>191</v>
      </c>
      <c r="D53" s="95">
        <v>85.736235245115779</v>
      </c>
      <c r="E53" s="114"/>
      <c r="F53" s="119">
        <f t="shared" si="3"/>
        <v>0</v>
      </c>
    </row>
    <row r="54" spans="1:9" s="121" customFormat="1" ht="26.4" x14ac:dyDescent="0.25">
      <c r="A54" s="69" t="s">
        <v>721</v>
      </c>
      <c r="B54" s="63" t="s">
        <v>203</v>
      </c>
      <c r="C54" s="97" t="s">
        <v>191</v>
      </c>
      <c r="D54" s="86">
        <v>1304.8028359282544</v>
      </c>
      <c r="E54" s="114"/>
      <c r="F54" s="119">
        <f t="shared" si="3"/>
        <v>0</v>
      </c>
    </row>
    <row r="55" spans="1:9" s="118" customFormat="1" ht="15" customHeight="1" x14ac:dyDescent="0.25">
      <c r="A55" s="78"/>
      <c r="B55" s="21" t="s">
        <v>722</v>
      </c>
      <c r="C55" s="88"/>
      <c r="D55" s="89"/>
      <c r="E55" s="116"/>
      <c r="F55" s="193">
        <f>SUM(F45:F54)</f>
        <v>0</v>
      </c>
    </row>
    <row r="56" spans="1:9" s="111" customFormat="1" ht="15" customHeight="1" x14ac:dyDescent="0.25">
      <c r="A56" s="74" t="s">
        <v>723</v>
      </c>
      <c r="B56" s="91" t="s">
        <v>206</v>
      </c>
      <c r="C56" s="76"/>
      <c r="D56" s="77"/>
      <c r="E56" s="109"/>
      <c r="F56" s="110"/>
    </row>
    <row r="57" spans="1:9" s="112" customFormat="1" ht="145.19999999999999" x14ac:dyDescent="0.25">
      <c r="A57" s="69" t="s">
        <v>724</v>
      </c>
      <c r="B57" s="63" t="s">
        <v>553</v>
      </c>
      <c r="C57" s="85"/>
      <c r="D57" s="70"/>
      <c r="E57" s="71"/>
      <c r="F57" s="73"/>
      <c r="G57" s="147"/>
    </row>
    <row r="58" spans="1:9" s="112" customFormat="1" ht="13.2" x14ac:dyDescent="0.25">
      <c r="A58" s="98" t="s">
        <v>725</v>
      </c>
      <c r="B58" s="63" t="s">
        <v>555</v>
      </c>
      <c r="C58" s="99"/>
      <c r="D58" s="72"/>
      <c r="E58" s="114"/>
      <c r="F58" s="73"/>
      <c r="G58" s="147"/>
    </row>
    <row r="59" spans="1:9" s="118" customFormat="1" ht="15" customHeight="1" x14ac:dyDescent="0.25">
      <c r="A59" s="98" t="s">
        <v>726</v>
      </c>
      <c r="B59" s="93" t="s">
        <v>727</v>
      </c>
      <c r="C59" s="94" t="s">
        <v>60</v>
      </c>
      <c r="D59" s="100">
        <v>1</v>
      </c>
      <c r="E59" s="114"/>
      <c r="F59" s="119">
        <f>D59*E59</f>
        <v>0</v>
      </c>
      <c r="G59" s="148"/>
      <c r="I59" s="148"/>
    </row>
    <row r="60" spans="1:9" s="118" customFormat="1" ht="15" customHeight="1" x14ac:dyDescent="0.25">
      <c r="A60" s="98" t="s">
        <v>728</v>
      </c>
      <c r="B60" s="93" t="s">
        <v>729</v>
      </c>
      <c r="C60" s="94" t="s">
        <v>60</v>
      </c>
      <c r="D60" s="100">
        <v>1</v>
      </c>
      <c r="E60" s="114"/>
      <c r="F60" s="119">
        <f t="shared" ref="F60:F82" si="4">D60*E60</f>
        <v>0</v>
      </c>
      <c r="G60" s="148"/>
      <c r="I60" s="148"/>
    </row>
    <row r="61" spans="1:9" s="118" customFormat="1" ht="15" customHeight="1" x14ac:dyDescent="0.25">
      <c r="A61" s="98" t="s">
        <v>730</v>
      </c>
      <c r="B61" s="93" t="s">
        <v>731</v>
      </c>
      <c r="C61" s="94" t="s">
        <v>60</v>
      </c>
      <c r="D61" s="100">
        <v>1</v>
      </c>
      <c r="E61" s="114"/>
      <c r="F61" s="119">
        <f t="shared" si="4"/>
        <v>0</v>
      </c>
      <c r="G61" s="148"/>
      <c r="I61" s="148"/>
    </row>
    <row r="62" spans="1:9" s="112" customFormat="1" ht="13.2" x14ac:dyDescent="0.25">
      <c r="A62" s="98" t="s">
        <v>732</v>
      </c>
      <c r="B62" s="93" t="s">
        <v>733</v>
      </c>
      <c r="C62" s="94" t="s">
        <v>60</v>
      </c>
      <c r="D62" s="100">
        <v>1</v>
      </c>
      <c r="E62" s="114"/>
      <c r="F62" s="119">
        <f t="shared" si="4"/>
        <v>0</v>
      </c>
      <c r="G62" s="148"/>
      <c r="I62" s="148"/>
    </row>
    <row r="63" spans="1:9" s="118" customFormat="1" ht="15" customHeight="1" x14ac:dyDescent="0.25">
      <c r="A63" s="98" t="s">
        <v>734</v>
      </c>
      <c r="B63" s="93" t="s">
        <v>735</v>
      </c>
      <c r="C63" s="94" t="s">
        <v>60</v>
      </c>
      <c r="D63" s="100">
        <v>1</v>
      </c>
      <c r="E63" s="114"/>
      <c r="F63" s="119">
        <f t="shared" si="4"/>
        <v>0</v>
      </c>
      <c r="G63" s="148"/>
      <c r="I63" s="148"/>
    </row>
    <row r="64" spans="1:9" s="118" customFormat="1" ht="15" customHeight="1" x14ac:dyDescent="0.25">
      <c r="A64" s="98" t="s">
        <v>736</v>
      </c>
      <c r="B64" s="93" t="s">
        <v>737</v>
      </c>
      <c r="C64" s="94" t="s">
        <v>60</v>
      </c>
      <c r="D64" s="100">
        <v>1</v>
      </c>
      <c r="E64" s="114"/>
      <c r="F64" s="119">
        <f t="shared" si="4"/>
        <v>0</v>
      </c>
      <c r="G64" s="148"/>
      <c r="I64" s="148"/>
    </row>
    <row r="65" spans="1:9" s="118" customFormat="1" ht="15" customHeight="1" x14ac:dyDescent="0.25">
      <c r="A65" s="98" t="s">
        <v>738</v>
      </c>
      <c r="B65" s="93" t="s">
        <v>739</v>
      </c>
      <c r="C65" s="94" t="s">
        <v>60</v>
      </c>
      <c r="D65" s="100">
        <v>1</v>
      </c>
      <c r="E65" s="114"/>
      <c r="F65" s="119">
        <f t="shared" si="4"/>
        <v>0</v>
      </c>
      <c r="G65" s="148"/>
      <c r="I65" s="148"/>
    </row>
    <row r="66" spans="1:9" s="118" customFormat="1" ht="15" customHeight="1" x14ac:dyDescent="0.25">
      <c r="A66" s="98" t="s">
        <v>740</v>
      </c>
      <c r="B66" s="93" t="s">
        <v>741</v>
      </c>
      <c r="C66" s="94" t="s">
        <v>60</v>
      </c>
      <c r="D66" s="100">
        <v>1</v>
      </c>
      <c r="E66" s="114"/>
      <c r="F66" s="119">
        <f t="shared" si="4"/>
        <v>0</v>
      </c>
      <c r="G66" s="148"/>
      <c r="I66" s="148"/>
    </row>
    <row r="67" spans="1:9" s="118" customFormat="1" ht="15" customHeight="1" x14ac:dyDescent="0.25">
      <c r="A67" s="98" t="s">
        <v>742</v>
      </c>
      <c r="B67" s="93" t="s">
        <v>743</v>
      </c>
      <c r="C67" s="94" t="s">
        <v>60</v>
      </c>
      <c r="D67" s="100">
        <v>1</v>
      </c>
      <c r="E67" s="114"/>
      <c r="F67" s="119">
        <f t="shared" si="4"/>
        <v>0</v>
      </c>
      <c r="G67" s="148"/>
      <c r="I67" s="148"/>
    </row>
    <row r="68" spans="1:9" s="118" customFormat="1" ht="15" customHeight="1" x14ac:dyDescent="0.25">
      <c r="A68" s="98" t="s">
        <v>744</v>
      </c>
      <c r="B68" s="93" t="s">
        <v>745</v>
      </c>
      <c r="C68" s="94" t="s">
        <v>60</v>
      </c>
      <c r="D68" s="100">
        <v>1</v>
      </c>
      <c r="E68" s="114"/>
      <c r="F68" s="119">
        <f t="shared" si="4"/>
        <v>0</v>
      </c>
      <c r="G68" s="148"/>
      <c r="I68" s="148"/>
    </row>
    <row r="69" spans="1:9" s="112" customFormat="1" ht="13.2" x14ac:dyDescent="0.25">
      <c r="A69" s="98" t="s">
        <v>746</v>
      </c>
      <c r="B69" s="93" t="s">
        <v>747</v>
      </c>
      <c r="C69" s="94" t="s">
        <v>60</v>
      </c>
      <c r="D69" s="100">
        <v>1</v>
      </c>
      <c r="E69" s="114"/>
      <c r="F69" s="119">
        <f t="shared" si="4"/>
        <v>0</v>
      </c>
      <c r="G69" s="148"/>
      <c r="I69" s="148"/>
    </row>
    <row r="70" spans="1:9" s="118" customFormat="1" ht="15" customHeight="1" x14ac:dyDescent="0.25">
      <c r="A70" s="98" t="s">
        <v>748</v>
      </c>
      <c r="B70" s="93" t="s">
        <v>749</v>
      </c>
      <c r="C70" s="94" t="s">
        <v>60</v>
      </c>
      <c r="D70" s="100">
        <v>1</v>
      </c>
      <c r="E70" s="114"/>
      <c r="F70" s="119">
        <f t="shared" si="4"/>
        <v>0</v>
      </c>
      <c r="G70" s="148"/>
      <c r="I70" s="148"/>
    </row>
    <row r="71" spans="1:9" s="118" customFormat="1" ht="15" customHeight="1" x14ac:dyDescent="0.25">
      <c r="A71" s="98" t="s">
        <v>750</v>
      </c>
      <c r="B71" s="93" t="s">
        <v>751</v>
      </c>
      <c r="C71" s="94" t="s">
        <v>60</v>
      </c>
      <c r="D71" s="100">
        <v>1</v>
      </c>
      <c r="E71" s="114"/>
      <c r="F71" s="119">
        <f t="shared" si="4"/>
        <v>0</v>
      </c>
      <c r="G71" s="148"/>
      <c r="I71" s="148"/>
    </row>
    <row r="72" spans="1:9" s="118" customFormat="1" ht="15" customHeight="1" x14ac:dyDescent="0.25">
      <c r="A72" s="98" t="s">
        <v>752</v>
      </c>
      <c r="B72" s="93" t="s">
        <v>753</v>
      </c>
      <c r="C72" s="94" t="s">
        <v>60</v>
      </c>
      <c r="D72" s="100">
        <v>1</v>
      </c>
      <c r="E72" s="114"/>
      <c r="F72" s="119">
        <f t="shared" si="4"/>
        <v>0</v>
      </c>
      <c r="G72" s="148"/>
      <c r="I72" s="148"/>
    </row>
    <row r="73" spans="1:9" s="118" customFormat="1" ht="15" customHeight="1" x14ac:dyDescent="0.25">
      <c r="A73" s="98" t="s">
        <v>754</v>
      </c>
      <c r="B73" s="93" t="s">
        <v>755</v>
      </c>
      <c r="C73" s="94" t="s">
        <v>60</v>
      </c>
      <c r="D73" s="100">
        <v>1</v>
      </c>
      <c r="E73" s="114"/>
      <c r="F73" s="119">
        <f t="shared" si="4"/>
        <v>0</v>
      </c>
      <c r="G73" s="148"/>
      <c r="I73" s="148"/>
    </row>
    <row r="74" spans="1:9" s="118" customFormat="1" ht="15" customHeight="1" x14ac:dyDescent="0.25">
      <c r="A74" s="98" t="s">
        <v>756</v>
      </c>
      <c r="B74" s="93" t="s">
        <v>757</v>
      </c>
      <c r="C74" s="94" t="s">
        <v>60</v>
      </c>
      <c r="D74" s="100">
        <v>1</v>
      </c>
      <c r="E74" s="114"/>
      <c r="F74" s="119">
        <f t="shared" si="4"/>
        <v>0</v>
      </c>
      <c r="G74" s="148"/>
      <c r="I74" s="148"/>
    </row>
    <row r="75" spans="1:9" s="118" customFormat="1" ht="15" customHeight="1" x14ac:dyDescent="0.25">
      <c r="A75" s="98" t="s">
        <v>758</v>
      </c>
      <c r="B75" s="93" t="s">
        <v>759</v>
      </c>
      <c r="C75" s="94" t="s">
        <v>60</v>
      </c>
      <c r="D75" s="100">
        <v>1</v>
      </c>
      <c r="E75" s="114"/>
      <c r="F75" s="119">
        <f t="shared" si="4"/>
        <v>0</v>
      </c>
      <c r="G75" s="148"/>
      <c r="I75" s="148"/>
    </row>
    <row r="76" spans="1:9" s="112" customFormat="1" ht="13.2" x14ac:dyDescent="0.25">
      <c r="A76" s="98" t="s">
        <v>760</v>
      </c>
      <c r="B76" s="93" t="s">
        <v>761</v>
      </c>
      <c r="C76" s="94" t="s">
        <v>60</v>
      </c>
      <c r="D76" s="100">
        <v>1</v>
      </c>
      <c r="E76" s="114"/>
      <c r="F76" s="119">
        <f t="shared" si="4"/>
        <v>0</v>
      </c>
      <c r="G76" s="148"/>
      <c r="I76" s="148"/>
    </row>
    <row r="77" spans="1:9" s="118" customFormat="1" ht="15" customHeight="1" x14ac:dyDescent="0.25">
      <c r="A77" s="98" t="s">
        <v>762</v>
      </c>
      <c r="B77" s="93" t="s">
        <v>763</v>
      </c>
      <c r="C77" s="94" t="s">
        <v>60</v>
      </c>
      <c r="D77" s="100">
        <v>1</v>
      </c>
      <c r="E77" s="114"/>
      <c r="F77" s="119">
        <f t="shared" si="4"/>
        <v>0</v>
      </c>
      <c r="G77" s="148"/>
      <c r="I77" s="148"/>
    </row>
    <row r="78" spans="1:9" s="118" customFormat="1" ht="15" customHeight="1" x14ac:dyDescent="0.25">
      <c r="A78" s="98" t="s">
        <v>764</v>
      </c>
      <c r="B78" s="93" t="s">
        <v>765</v>
      </c>
      <c r="C78" s="94" t="s">
        <v>60</v>
      </c>
      <c r="D78" s="100">
        <v>1</v>
      </c>
      <c r="E78" s="114"/>
      <c r="F78" s="119">
        <f t="shared" si="4"/>
        <v>0</v>
      </c>
      <c r="G78" s="148"/>
      <c r="I78" s="148"/>
    </row>
    <row r="79" spans="1:9" s="118" customFormat="1" ht="15" customHeight="1" x14ac:dyDescent="0.25">
      <c r="A79" s="98" t="s">
        <v>766</v>
      </c>
      <c r="B79" s="93" t="s">
        <v>767</v>
      </c>
      <c r="C79" s="94" t="s">
        <v>60</v>
      </c>
      <c r="D79" s="100">
        <v>1</v>
      </c>
      <c r="E79" s="114"/>
      <c r="F79" s="119">
        <f t="shared" si="4"/>
        <v>0</v>
      </c>
      <c r="G79" s="148"/>
      <c r="I79" s="148"/>
    </row>
    <row r="80" spans="1:9" s="118" customFormat="1" ht="15" customHeight="1" x14ac:dyDescent="0.25">
      <c r="A80" s="98" t="s">
        <v>768</v>
      </c>
      <c r="B80" s="93" t="s">
        <v>769</v>
      </c>
      <c r="C80" s="94" t="s">
        <v>60</v>
      </c>
      <c r="D80" s="100">
        <v>1</v>
      </c>
      <c r="E80" s="114"/>
      <c r="F80" s="119">
        <f t="shared" si="4"/>
        <v>0</v>
      </c>
      <c r="G80" s="148"/>
      <c r="I80" s="148"/>
    </row>
    <row r="81" spans="1:13" s="118" customFormat="1" ht="15" customHeight="1" x14ac:dyDescent="0.25">
      <c r="A81" s="98" t="s">
        <v>770</v>
      </c>
      <c r="B81" s="93" t="s">
        <v>771</v>
      </c>
      <c r="C81" s="94" t="s">
        <v>60</v>
      </c>
      <c r="D81" s="100">
        <v>1</v>
      </c>
      <c r="E81" s="114"/>
      <c r="F81" s="119">
        <f t="shared" si="4"/>
        <v>0</v>
      </c>
      <c r="G81" s="148"/>
      <c r="I81" s="148"/>
    </row>
    <row r="82" spans="1:13" s="118" customFormat="1" ht="15" customHeight="1" x14ac:dyDescent="0.25">
      <c r="A82" s="98" t="s">
        <v>772</v>
      </c>
      <c r="B82" s="93" t="s">
        <v>773</v>
      </c>
      <c r="C82" s="94" t="s">
        <v>60</v>
      </c>
      <c r="D82" s="100">
        <v>1</v>
      </c>
      <c r="E82" s="114"/>
      <c r="F82" s="119">
        <f t="shared" si="4"/>
        <v>0</v>
      </c>
      <c r="G82" s="148"/>
      <c r="I82" s="148"/>
    </row>
    <row r="83" spans="1:13" s="112" customFormat="1" ht="13.2" x14ac:dyDescent="0.25">
      <c r="A83" s="98" t="s">
        <v>774</v>
      </c>
      <c r="B83" s="63" t="s">
        <v>775</v>
      </c>
      <c r="C83" s="85"/>
      <c r="D83" s="70"/>
      <c r="E83" s="71"/>
      <c r="F83" s="73"/>
      <c r="G83" s="147"/>
    </row>
    <row r="84" spans="1:13" s="112" customFormat="1" ht="13.2" x14ac:dyDescent="0.25">
      <c r="A84" s="98" t="s">
        <v>776</v>
      </c>
      <c r="B84" s="93" t="s">
        <v>777</v>
      </c>
      <c r="C84" s="94" t="s">
        <v>60</v>
      </c>
      <c r="D84" s="100">
        <v>1</v>
      </c>
      <c r="E84" s="114"/>
      <c r="F84" s="119">
        <f>D84*E84</f>
        <v>0</v>
      </c>
      <c r="G84" s="147"/>
    </row>
    <row r="85" spans="1:13" s="112" customFormat="1" ht="13.2" x14ac:dyDescent="0.25">
      <c r="A85" s="98" t="s">
        <v>778</v>
      </c>
      <c r="B85" s="93" t="s">
        <v>779</v>
      </c>
      <c r="C85" s="94" t="s">
        <v>60</v>
      </c>
      <c r="D85" s="100">
        <v>1</v>
      </c>
      <c r="E85" s="114"/>
      <c r="F85" s="119">
        <f>D85*E85</f>
        <v>0</v>
      </c>
      <c r="G85" s="147"/>
    </row>
    <row r="86" spans="1:13" s="112" customFormat="1" ht="158.4" x14ac:dyDescent="0.25">
      <c r="A86" s="69" t="s">
        <v>780</v>
      </c>
      <c r="B86" s="87" t="s">
        <v>212</v>
      </c>
      <c r="C86" s="85"/>
      <c r="D86" s="70"/>
      <c r="E86" s="71"/>
      <c r="F86" s="73"/>
    </row>
    <row r="87" spans="1:13" s="112" customFormat="1" ht="13.2" x14ac:dyDescent="0.25">
      <c r="A87" s="69" t="s">
        <v>781</v>
      </c>
      <c r="B87" s="93" t="s">
        <v>214</v>
      </c>
      <c r="C87" s="94"/>
      <c r="D87" s="80"/>
      <c r="E87" s="115"/>
      <c r="F87" s="73"/>
    </row>
    <row r="88" spans="1:13" s="118" customFormat="1" ht="15" customHeight="1" x14ac:dyDescent="0.25">
      <c r="A88" s="69" t="s">
        <v>782</v>
      </c>
      <c r="B88" s="93" t="s">
        <v>783</v>
      </c>
      <c r="C88" s="94" t="s">
        <v>60</v>
      </c>
      <c r="D88" s="80">
        <v>1</v>
      </c>
      <c r="E88" s="120"/>
      <c r="F88" s="119">
        <f>D88*E88</f>
        <v>0</v>
      </c>
      <c r="M88" s="112"/>
    </row>
    <row r="89" spans="1:13" s="118" customFormat="1" ht="15" customHeight="1" x14ac:dyDescent="0.25">
      <c r="A89" s="78"/>
      <c r="B89" s="21" t="s">
        <v>784</v>
      </c>
      <c r="C89" s="88"/>
      <c r="D89" s="89"/>
      <c r="E89" s="116"/>
      <c r="F89" s="113">
        <f>SUM(F59:F88)</f>
        <v>0</v>
      </c>
    </row>
    <row r="90" spans="1:13" s="111" customFormat="1" ht="15" customHeight="1" x14ac:dyDescent="0.25">
      <c r="A90" s="81" t="s">
        <v>785</v>
      </c>
      <c r="B90" s="91" t="s">
        <v>263</v>
      </c>
      <c r="C90" s="76"/>
      <c r="D90" s="77"/>
      <c r="E90" s="109"/>
      <c r="F90" s="110"/>
    </row>
    <row r="91" spans="1:13" s="112" customFormat="1" ht="118.8" x14ac:dyDescent="0.25">
      <c r="A91" s="69" t="s">
        <v>786</v>
      </c>
      <c r="B91" s="87" t="s">
        <v>271</v>
      </c>
      <c r="C91" s="76"/>
      <c r="D91" s="80"/>
      <c r="E91" s="109"/>
      <c r="F91" s="110"/>
    </row>
    <row r="92" spans="1:13" s="112" customFormat="1" ht="13.2" x14ac:dyDescent="0.25">
      <c r="A92" s="69" t="s">
        <v>787</v>
      </c>
      <c r="B92" s="87" t="s">
        <v>273</v>
      </c>
      <c r="C92" s="76"/>
      <c r="D92" s="80"/>
      <c r="E92" s="109"/>
      <c r="F92" s="110"/>
    </row>
    <row r="93" spans="1:13" s="112" customFormat="1" ht="13.2" x14ac:dyDescent="0.25">
      <c r="A93" s="69" t="s">
        <v>788</v>
      </c>
      <c r="B93" s="87" t="s">
        <v>789</v>
      </c>
      <c r="C93" s="101" t="s">
        <v>60</v>
      </c>
      <c r="D93" s="95">
        <v>2</v>
      </c>
      <c r="E93" s="120"/>
      <c r="F93" s="119">
        <f>D93*E93</f>
        <v>0</v>
      </c>
    </row>
    <row r="94" spans="1:13" s="112" customFormat="1" ht="13.2" x14ac:dyDescent="0.25">
      <c r="A94" s="69" t="s">
        <v>790</v>
      </c>
      <c r="B94" s="87" t="s">
        <v>791</v>
      </c>
      <c r="C94" s="101" t="s">
        <v>60</v>
      </c>
      <c r="D94" s="95">
        <v>6</v>
      </c>
      <c r="E94" s="120"/>
      <c r="F94" s="119">
        <f>D94*E94</f>
        <v>0</v>
      </c>
    </row>
    <row r="95" spans="1:13" s="118" customFormat="1" ht="15" customHeight="1" x14ac:dyDescent="0.25">
      <c r="A95" s="78"/>
      <c r="B95" s="21" t="s">
        <v>792</v>
      </c>
      <c r="C95" s="88"/>
      <c r="D95" s="89"/>
      <c r="E95" s="116"/>
      <c r="F95" s="113">
        <f>SUM(F93:F94)</f>
        <v>0</v>
      </c>
    </row>
    <row r="96" spans="1:13" s="111" customFormat="1" ht="15" customHeight="1" x14ac:dyDescent="0.25">
      <c r="A96" s="74" t="s">
        <v>793</v>
      </c>
      <c r="B96" s="91" t="s">
        <v>794</v>
      </c>
      <c r="C96" s="76"/>
      <c r="D96" s="77"/>
      <c r="E96" s="109"/>
      <c r="F96" s="110"/>
    </row>
    <row r="97" spans="1:13" s="112" customFormat="1" ht="105.6" x14ac:dyDescent="0.25">
      <c r="A97" s="69" t="s">
        <v>795</v>
      </c>
      <c r="B97" s="87" t="s">
        <v>796</v>
      </c>
      <c r="C97" s="85" t="s">
        <v>60</v>
      </c>
      <c r="D97" s="70">
        <v>1</v>
      </c>
      <c r="E97" s="71"/>
      <c r="F97" s="73">
        <f>D97*E97</f>
        <v>0</v>
      </c>
    </row>
    <row r="98" spans="1:13" s="118" customFormat="1" ht="15" customHeight="1" x14ac:dyDescent="0.25">
      <c r="A98" s="78"/>
      <c r="B98" s="21" t="s">
        <v>797</v>
      </c>
      <c r="C98" s="88"/>
      <c r="D98" s="89"/>
      <c r="E98" s="116"/>
      <c r="F98" s="113">
        <f>F97</f>
        <v>0</v>
      </c>
    </row>
    <row r="99" spans="1:13" s="118" customFormat="1" ht="15" customHeight="1" x14ac:dyDescent="0.25">
      <c r="A99" s="78"/>
      <c r="B99" s="21" t="s">
        <v>798</v>
      </c>
      <c r="C99" s="88"/>
      <c r="D99" s="89"/>
      <c r="E99" s="116"/>
      <c r="F99" s="113">
        <f>F98+F95+F89+F55+F42+F21</f>
        <v>0</v>
      </c>
      <c r="M99" s="112"/>
    </row>
    <row r="100" spans="1:13" s="118" customFormat="1" ht="15" customHeight="1" x14ac:dyDescent="0.25">
      <c r="A100" s="81" t="s">
        <v>799</v>
      </c>
      <c r="B100" s="91" t="s">
        <v>450</v>
      </c>
      <c r="C100" s="76"/>
      <c r="D100" s="77"/>
      <c r="E100" s="114"/>
      <c r="F100" s="110"/>
      <c r="M100" s="112"/>
    </row>
    <row r="101" spans="1:13" s="136" customFormat="1" ht="132" x14ac:dyDescent="0.25">
      <c r="A101" s="69" t="s">
        <v>800</v>
      </c>
      <c r="B101" s="215" t="s">
        <v>452</v>
      </c>
      <c r="C101" s="85" t="s">
        <v>191</v>
      </c>
      <c r="D101" s="86">
        <v>526.65</v>
      </c>
      <c r="E101" s="114"/>
      <c r="F101" s="71">
        <f>D101*E101</f>
        <v>0</v>
      </c>
    </row>
    <row r="102" spans="1:13" s="118" customFormat="1" ht="15" customHeight="1" x14ac:dyDescent="0.25">
      <c r="A102" s="78"/>
      <c r="B102" s="21" t="s">
        <v>801</v>
      </c>
      <c r="C102" s="88"/>
      <c r="D102" s="89"/>
      <c r="E102" s="116"/>
      <c r="F102" s="113">
        <f>F101</f>
        <v>0</v>
      </c>
      <c r="M102" s="112"/>
    </row>
    <row r="103" spans="1:13" s="112" customFormat="1" ht="19.5" customHeight="1" x14ac:dyDescent="0.25">
      <c r="A103" s="44"/>
      <c r="B103" s="21" t="s">
        <v>802</v>
      </c>
      <c r="C103" s="76"/>
      <c r="D103" s="89"/>
      <c r="E103" s="109"/>
      <c r="F103" s="113">
        <f>F102+F99</f>
        <v>0</v>
      </c>
      <c r="G103" s="103"/>
    </row>
  </sheetData>
  <printOptions horizontalCentered="1"/>
  <pageMargins left="0.78740157480314965" right="0.78740157480314965" top="1.1811023622047245" bottom="0.59055118110236227" header="0.39370078740157483" footer="0"/>
  <pageSetup paperSize="9" scale="57" fitToHeight="0" orientation="portrait" r:id="rId1"/>
  <headerFooter alignWithMargins="0">
    <oddFooter>&amp;R&amp;P/&amp;N</oddFooter>
    <evenHeader>&amp;L&amp;G</evenHeader>
    <evenFooter>&amp;L&amp;P/&amp;N</even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EC186-671A-444D-9A50-BEF740939CF6}">
  <sheetPr codeName="Folha14">
    <tabColor rgb="FF00B0F0"/>
    <pageSetUpPr fitToPage="1"/>
  </sheetPr>
  <dimension ref="A1:F204"/>
  <sheetViews>
    <sheetView view="pageBreakPreview" zoomScale="85" zoomScaleNormal="100" zoomScaleSheetLayoutView="85" workbookViewId="0">
      <pane ySplit="3" topLeftCell="A98" activePane="bottomLeft" state="frozen"/>
      <selection activeCell="D37" sqref="D37"/>
      <selection pane="bottomLeft" activeCell="B80" sqref="B80"/>
    </sheetView>
  </sheetViews>
  <sheetFormatPr defaultColWidth="9.109375" defaultRowHeight="15" customHeight="1" x14ac:dyDescent="0.25"/>
  <cols>
    <col min="1" max="1" width="11.44140625" style="3" bestFit="1" customWidth="1"/>
    <col min="2" max="2" width="70.6640625" style="3" customWidth="1"/>
    <col min="3" max="3" width="12" style="3" customWidth="1"/>
    <col min="4" max="4" width="21.88671875" style="2" customWidth="1"/>
    <col min="5" max="6" width="18.6640625" style="5" customWidth="1"/>
    <col min="7" max="16384" width="9.109375" style="3"/>
  </cols>
  <sheetData>
    <row r="1" spans="1:6" s="1" customFormat="1" ht="18" customHeight="1" x14ac:dyDescent="0.25">
      <c r="A1" s="28" t="s">
        <v>1</v>
      </c>
      <c r="B1" s="27"/>
      <c r="C1" s="29" t="s">
        <v>34</v>
      </c>
      <c r="D1" s="30" t="s">
        <v>35</v>
      </c>
      <c r="E1" s="31" t="s">
        <v>36</v>
      </c>
      <c r="F1" s="32" t="s">
        <v>37</v>
      </c>
    </row>
    <row r="2" spans="1:6" s="1" customFormat="1" ht="18" customHeight="1" x14ac:dyDescent="0.25">
      <c r="A2" s="15"/>
      <c r="B2" s="16"/>
      <c r="C2" s="17"/>
      <c r="D2" s="19"/>
      <c r="E2" s="19" t="s">
        <v>3</v>
      </c>
      <c r="F2" s="19" t="s">
        <v>3</v>
      </c>
    </row>
    <row r="3" spans="1:6" s="112" customFormat="1" ht="30" customHeight="1" x14ac:dyDescent="0.25">
      <c r="A3" s="159">
        <v>3</v>
      </c>
      <c r="B3" s="160" t="s">
        <v>21</v>
      </c>
      <c r="C3" s="159"/>
      <c r="D3" s="161"/>
      <c r="E3" s="162"/>
      <c r="F3" s="75"/>
    </row>
    <row r="4" spans="1:6" s="111" customFormat="1" ht="19.5" customHeight="1" x14ac:dyDescent="0.25">
      <c r="A4" s="74">
        <v>3.1</v>
      </c>
      <c r="B4" s="67" t="s">
        <v>17</v>
      </c>
      <c r="C4" s="76"/>
      <c r="D4" s="77"/>
      <c r="E4" s="109" t="s">
        <v>290</v>
      </c>
      <c r="F4" s="110"/>
    </row>
    <row r="5" spans="1:6" s="112" customFormat="1" ht="49.5" customHeight="1" x14ac:dyDescent="0.25">
      <c r="A5" s="78"/>
      <c r="B5" s="79" t="s">
        <v>38</v>
      </c>
      <c r="C5" s="76"/>
      <c r="D5" s="80"/>
      <c r="E5" s="109" t="s">
        <v>290</v>
      </c>
      <c r="F5" s="110"/>
    </row>
    <row r="6" spans="1:6" s="112" customFormat="1" ht="15" customHeight="1" x14ac:dyDescent="0.25">
      <c r="A6" s="74" t="s">
        <v>803</v>
      </c>
      <c r="B6" s="82" t="s">
        <v>127</v>
      </c>
      <c r="C6" s="76"/>
      <c r="D6" s="77"/>
      <c r="E6" s="109" t="s">
        <v>290</v>
      </c>
      <c r="F6" s="113"/>
    </row>
    <row r="7" spans="1:6" s="112" customFormat="1" ht="15" customHeight="1" x14ac:dyDescent="0.25">
      <c r="A7" s="44" t="s">
        <v>804</v>
      </c>
      <c r="B7" s="83" t="s">
        <v>129</v>
      </c>
      <c r="C7" s="76"/>
      <c r="D7" s="77"/>
      <c r="E7" s="114"/>
      <c r="F7" s="113"/>
    </row>
    <row r="8" spans="1:6" s="112" customFormat="1" ht="66" x14ac:dyDescent="0.25">
      <c r="A8" s="69" t="s">
        <v>805</v>
      </c>
      <c r="B8" s="84" t="s">
        <v>131</v>
      </c>
      <c r="C8" s="85" t="s">
        <v>132</v>
      </c>
      <c r="D8" s="86">
        <v>245.11562799999999</v>
      </c>
      <c r="E8" s="114"/>
      <c r="F8" s="71">
        <f>D8*E8</f>
        <v>0</v>
      </c>
    </row>
    <row r="9" spans="1:6" s="112" customFormat="1" ht="15" customHeight="1" x14ac:dyDescent="0.25">
      <c r="A9" s="44" t="s">
        <v>806</v>
      </c>
      <c r="B9" s="83" t="s">
        <v>134</v>
      </c>
      <c r="C9" s="76"/>
      <c r="D9" s="77"/>
      <c r="E9" s="114"/>
      <c r="F9" s="113"/>
    </row>
    <row r="10" spans="1:6" s="112" customFormat="1" ht="92.4" x14ac:dyDescent="0.25">
      <c r="A10" s="44" t="s">
        <v>807</v>
      </c>
      <c r="B10" s="84" t="s">
        <v>136</v>
      </c>
      <c r="C10" s="85" t="s">
        <v>132</v>
      </c>
      <c r="D10" s="86">
        <v>558.62393999999995</v>
      </c>
      <c r="E10" s="114"/>
      <c r="F10" s="71">
        <f>D10*E10</f>
        <v>0</v>
      </c>
    </row>
    <row r="11" spans="1:6" s="112" customFormat="1" ht="52.8" x14ac:dyDescent="0.25">
      <c r="A11" s="44" t="s">
        <v>808</v>
      </c>
      <c r="B11" s="84" t="s">
        <v>138</v>
      </c>
      <c r="C11" s="85" t="s">
        <v>132</v>
      </c>
      <c r="D11" s="86">
        <v>558.62393999999995</v>
      </c>
      <c r="E11" s="114"/>
      <c r="F11" s="71">
        <f t="shared" ref="F11:F12" si="0">D11*E11</f>
        <v>0</v>
      </c>
    </row>
    <row r="12" spans="1:6" s="112" customFormat="1" ht="66" customHeight="1" x14ac:dyDescent="0.25">
      <c r="A12" s="44" t="s">
        <v>809</v>
      </c>
      <c r="B12" s="84" t="s">
        <v>140</v>
      </c>
      <c r="C12" s="85" t="s">
        <v>132</v>
      </c>
      <c r="D12" s="86">
        <v>558.62393999999995</v>
      </c>
      <c r="E12" s="114"/>
      <c r="F12" s="71">
        <f t="shared" si="0"/>
        <v>0</v>
      </c>
    </row>
    <row r="13" spans="1:6" s="112" customFormat="1" ht="15" customHeight="1" x14ac:dyDescent="0.25">
      <c r="A13" s="44" t="s">
        <v>810</v>
      </c>
      <c r="B13" s="83" t="s">
        <v>414</v>
      </c>
      <c r="C13" s="76"/>
      <c r="D13" s="77"/>
      <c r="E13" s="114"/>
      <c r="F13" s="113"/>
    </row>
    <row r="14" spans="1:6" s="112" customFormat="1" ht="92.4" x14ac:dyDescent="0.25">
      <c r="A14" s="44" t="s">
        <v>811</v>
      </c>
      <c r="B14" s="84" t="s">
        <v>416</v>
      </c>
      <c r="C14" s="85" t="s">
        <v>132</v>
      </c>
      <c r="D14" s="86">
        <v>70.350000000000009</v>
      </c>
      <c r="E14" s="114"/>
      <c r="F14" s="71">
        <f>D14*E14</f>
        <v>0</v>
      </c>
    </row>
    <row r="15" spans="1:6" s="112" customFormat="1" ht="79.2" x14ac:dyDescent="0.25">
      <c r="A15" s="44" t="s">
        <v>812</v>
      </c>
      <c r="B15" s="84" t="s">
        <v>418</v>
      </c>
      <c r="C15" s="85" t="s">
        <v>132</v>
      </c>
      <c r="D15" s="86">
        <v>70.350000000000009</v>
      </c>
      <c r="E15" s="114"/>
      <c r="F15" s="71">
        <f>D15*E15</f>
        <v>0</v>
      </c>
    </row>
    <row r="16" spans="1:6" s="112" customFormat="1" ht="15" customHeight="1" x14ac:dyDescent="0.25">
      <c r="A16" s="44" t="s">
        <v>813</v>
      </c>
      <c r="B16" s="83" t="s">
        <v>142</v>
      </c>
      <c r="C16" s="76"/>
      <c r="D16" s="77"/>
      <c r="E16" s="114"/>
      <c r="F16" s="113"/>
    </row>
    <row r="17" spans="1:6" s="112" customFormat="1" ht="66" x14ac:dyDescent="0.25">
      <c r="A17" s="44" t="s">
        <v>814</v>
      </c>
      <c r="B17" s="84" t="s">
        <v>144</v>
      </c>
      <c r="C17" s="85" t="s">
        <v>132</v>
      </c>
      <c r="D17" s="86">
        <v>297.24248499999999</v>
      </c>
      <c r="E17" s="114"/>
      <c r="F17" s="71">
        <f>D17*E17</f>
        <v>0</v>
      </c>
    </row>
    <row r="18" spans="1:6" s="112" customFormat="1" ht="132" x14ac:dyDescent="0.25">
      <c r="A18" s="44" t="s">
        <v>815</v>
      </c>
      <c r="B18" s="87" t="s">
        <v>151</v>
      </c>
      <c r="C18" s="85" t="s">
        <v>132</v>
      </c>
      <c r="D18" s="86">
        <v>297.24248499999999</v>
      </c>
      <c r="E18" s="114"/>
      <c r="F18" s="71">
        <f>D18*E18</f>
        <v>0</v>
      </c>
    </row>
    <row r="19" spans="1:6" s="118" customFormat="1" ht="15" customHeight="1" x14ac:dyDescent="0.25">
      <c r="A19" s="78"/>
      <c r="B19" s="21" t="s">
        <v>816</v>
      </c>
      <c r="C19" s="88"/>
      <c r="D19" s="89"/>
      <c r="E19" s="114"/>
      <c r="F19" s="113">
        <f>SUM(F8:F18)</f>
        <v>0</v>
      </c>
    </row>
    <row r="20" spans="1:6" s="112" customFormat="1" ht="15" customHeight="1" x14ac:dyDescent="0.25">
      <c r="A20" s="74" t="s">
        <v>817</v>
      </c>
      <c r="B20" s="82" t="s">
        <v>154</v>
      </c>
      <c r="C20" s="76"/>
      <c r="D20" s="77"/>
      <c r="E20" s="114"/>
      <c r="F20" s="113"/>
    </row>
    <row r="21" spans="1:6" s="112" customFormat="1" ht="132" x14ac:dyDescent="0.25">
      <c r="A21" s="44" t="s">
        <v>818</v>
      </c>
      <c r="B21" s="84" t="s">
        <v>156</v>
      </c>
      <c r="C21" s="85"/>
      <c r="D21" s="86"/>
      <c r="E21" s="114"/>
      <c r="F21" s="71"/>
    </row>
    <row r="22" spans="1:6" s="112" customFormat="1" ht="15" customHeight="1" x14ac:dyDescent="0.25">
      <c r="A22" s="44" t="s">
        <v>819</v>
      </c>
      <c r="B22" s="84" t="s">
        <v>158</v>
      </c>
      <c r="C22" s="85"/>
      <c r="D22" s="86"/>
      <c r="E22" s="114"/>
      <c r="F22" s="71"/>
    </row>
    <row r="23" spans="1:6" s="112" customFormat="1" ht="15" customHeight="1" x14ac:dyDescent="0.25">
      <c r="A23" s="44" t="s">
        <v>820</v>
      </c>
      <c r="B23" s="84" t="s">
        <v>160</v>
      </c>
      <c r="C23" s="85" t="s">
        <v>147</v>
      </c>
      <c r="D23" s="86">
        <v>717.67982250000023</v>
      </c>
      <c r="E23" s="114"/>
      <c r="F23" s="71">
        <f>D23*E23</f>
        <v>0</v>
      </c>
    </row>
    <row r="24" spans="1:6" s="112" customFormat="1" ht="15" customHeight="1" x14ac:dyDescent="0.25">
      <c r="A24" s="44" t="s">
        <v>821</v>
      </c>
      <c r="B24" s="84" t="s">
        <v>162</v>
      </c>
      <c r="C24" s="85" t="s">
        <v>147</v>
      </c>
      <c r="D24" s="86">
        <v>129.55074077000012</v>
      </c>
      <c r="E24" s="114"/>
      <c r="F24" s="71">
        <f>D24*E24</f>
        <v>0</v>
      </c>
    </row>
    <row r="25" spans="1:6" s="112" customFormat="1" ht="15" customHeight="1" x14ac:dyDescent="0.25">
      <c r="A25" s="44" t="s">
        <v>822</v>
      </c>
      <c r="B25" s="84" t="s">
        <v>170</v>
      </c>
      <c r="C25" s="85"/>
      <c r="D25" s="86"/>
      <c r="E25" s="114"/>
      <c r="F25" s="71"/>
    </row>
    <row r="26" spans="1:6" s="112" customFormat="1" ht="15" customHeight="1" x14ac:dyDescent="0.25">
      <c r="A26" s="44" t="s">
        <v>823</v>
      </c>
      <c r="B26" s="84" t="s">
        <v>160</v>
      </c>
      <c r="C26" s="85" t="s">
        <v>147</v>
      </c>
      <c r="D26" s="86">
        <v>79.742202499999948</v>
      </c>
      <c r="E26" s="114"/>
      <c r="F26" s="71">
        <f>D26*E26</f>
        <v>0</v>
      </c>
    </row>
    <row r="27" spans="1:6" s="112" customFormat="1" ht="15" customHeight="1" x14ac:dyDescent="0.25">
      <c r="A27" s="44" t="s">
        <v>824</v>
      </c>
      <c r="B27" s="84" t="s">
        <v>162</v>
      </c>
      <c r="C27" s="85" t="s">
        <v>147</v>
      </c>
      <c r="D27" s="86">
        <v>17.666010105000012</v>
      </c>
      <c r="E27" s="114"/>
      <c r="F27" s="71">
        <f t="shared" ref="F27:F33" si="1">D27*E27</f>
        <v>0</v>
      </c>
    </row>
    <row r="28" spans="1:6" s="112" customFormat="1" ht="53.25" customHeight="1" x14ac:dyDescent="0.25">
      <c r="A28" s="44" t="s">
        <v>825</v>
      </c>
      <c r="B28" s="84" t="s">
        <v>177</v>
      </c>
      <c r="C28" s="85" t="s">
        <v>147</v>
      </c>
      <c r="D28" s="70">
        <v>79.742202500000019</v>
      </c>
      <c r="E28" s="114"/>
      <c r="F28" s="71">
        <f t="shared" si="1"/>
        <v>0</v>
      </c>
    </row>
    <row r="29" spans="1:6" s="112" customFormat="1" ht="78.75" customHeight="1" x14ac:dyDescent="0.25">
      <c r="A29" s="44" t="s">
        <v>826</v>
      </c>
      <c r="B29" s="84" t="s">
        <v>827</v>
      </c>
      <c r="C29" s="85" t="s">
        <v>147</v>
      </c>
      <c r="D29" s="86">
        <v>298.02620863457526</v>
      </c>
      <c r="E29" s="114"/>
      <c r="F29" s="71">
        <f t="shared" si="1"/>
        <v>0</v>
      </c>
    </row>
    <row r="30" spans="1:6" s="112" customFormat="1" ht="78.75" customHeight="1" x14ac:dyDescent="0.25">
      <c r="A30" s="44" t="s">
        <v>828</v>
      </c>
      <c r="B30" s="84" t="s">
        <v>829</v>
      </c>
      <c r="C30" s="85" t="s">
        <v>147</v>
      </c>
      <c r="D30" s="86">
        <v>47.167195499999998</v>
      </c>
      <c r="E30" s="114"/>
      <c r="F30" s="71">
        <f t="shared" si="1"/>
        <v>0</v>
      </c>
    </row>
    <row r="31" spans="1:6" s="112" customFormat="1" ht="78.75" customHeight="1" x14ac:dyDescent="0.25">
      <c r="A31" s="44" t="s">
        <v>830</v>
      </c>
      <c r="B31" s="84" t="s">
        <v>149</v>
      </c>
      <c r="C31" s="85" t="s">
        <v>147</v>
      </c>
      <c r="D31" s="86">
        <v>47.167195499999998</v>
      </c>
      <c r="E31" s="114"/>
      <c r="F31" s="71">
        <f t="shared" si="1"/>
        <v>0</v>
      </c>
    </row>
    <row r="32" spans="1:6" s="112" customFormat="1" ht="79.2" x14ac:dyDescent="0.25">
      <c r="A32" s="44" t="s">
        <v>831</v>
      </c>
      <c r="B32" s="63" t="s">
        <v>832</v>
      </c>
      <c r="C32" s="85" t="s">
        <v>147</v>
      </c>
      <c r="D32" s="86">
        <v>463.86102650000032</v>
      </c>
      <c r="E32" s="114"/>
      <c r="F32" s="71">
        <f t="shared" si="1"/>
        <v>0</v>
      </c>
    </row>
    <row r="33" spans="1:6" s="112" customFormat="1" ht="52.8" x14ac:dyDescent="0.25">
      <c r="A33" s="44" t="s">
        <v>833</v>
      </c>
      <c r="B33" s="63" t="s">
        <v>183</v>
      </c>
      <c r="C33" s="85" t="s">
        <v>147</v>
      </c>
      <c r="D33" s="86">
        <v>480.7777493750001</v>
      </c>
      <c r="E33" s="114"/>
      <c r="F33" s="71">
        <f t="shared" si="1"/>
        <v>0</v>
      </c>
    </row>
    <row r="34" spans="1:6" s="112" customFormat="1" ht="15" customHeight="1" x14ac:dyDescent="0.25">
      <c r="A34" s="78"/>
      <c r="B34" s="21" t="s">
        <v>834</v>
      </c>
      <c r="C34" s="88"/>
      <c r="D34" s="89"/>
      <c r="E34" s="114"/>
      <c r="F34" s="113">
        <f>SUM(F23:F33)</f>
        <v>0</v>
      </c>
    </row>
    <row r="35" spans="1:6" s="112" customFormat="1" ht="15" customHeight="1" x14ac:dyDescent="0.25">
      <c r="A35" s="74" t="s">
        <v>835</v>
      </c>
      <c r="B35" s="91" t="s">
        <v>186</v>
      </c>
      <c r="C35" s="76"/>
      <c r="D35" s="77"/>
      <c r="E35" s="114"/>
      <c r="F35" s="113"/>
    </row>
    <row r="36" spans="1:6" s="112" customFormat="1" ht="52.8" x14ac:dyDescent="0.25">
      <c r="A36" s="69" t="s">
        <v>836</v>
      </c>
      <c r="B36" s="84" t="s">
        <v>837</v>
      </c>
      <c r="C36" s="85"/>
      <c r="D36" s="92"/>
      <c r="E36" s="114"/>
      <c r="F36" s="71"/>
    </row>
    <row r="37" spans="1:6" s="118" customFormat="1" ht="15" customHeight="1" x14ac:dyDescent="0.25">
      <c r="A37" s="69" t="s">
        <v>838</v>
      </c>
      <c r="B37" s="93" t="s">
        <v>438</v>
      </c>
      <c r="C37" s="94" t="s">
        <v>191</v>
      </c>
      <c r="D37" s="95">
        <v>95.817999999999998</v>
      </c>
      <c r="E37" s="114"/>
      <c r="F37" s="119">
        <f>D37*E37</f>
        <v>0</v>
      </c>
    </row>
    <row r="38" spans="1:6" s="118" customFormat="1" ht="15" customHeight="1" x14ac:dyDescent="0.25">
      <c r="A38" s="69" t="s">
        <v>839</v>
      </c>
      <c r="B38" s="93" t="s">
        <v>840</v>
      </c>
      <c r="C38" s="94" t="s">
        <v>191</v>
      </c>
      <c r="D38" s="95">
        <v>560.14200000000017</v>
      </c>
      <c r="E38" s="114"/>
      <c r="F38" s="119">
        <f t="shared" ref="F38:F41" si="2">D38*E38</f>
        <v>0</v>
      </c>
    </row>
    <row r="39" spans="1:6" s="118" customFormat="1" ht="15" customHeight="1" x14ac:dyDescent="0.25">
      <c r="A39" s="69" t="s">
        <v>841</v>
      </c>
      <c r="B39" s="93" t="s">
        <v>842</v>
      </c>
      <c r="C39" s="94" t="s">
        <v>191</v>
      </c>
      <c r="D39" s="95">
        <v>10.147</v>
      </c>
      <c r="E39" s="114"/>
      <c r="F39" s="119">
        <f t="shared" si="2"/>
        <v>0</v>
      </c>
    </row>
    <row r="40" spans="1:6" s="118" customFormat="1" ht="15" customHeight="1" x14ac:dyDescent="0.25">
      <c r="A40" s="69" t="s">
        <v>843</v>
      </c>
      <c r="B40" s="93" t="s">
        <v>844</v>
      </c>
      <c r="C40" s="94" t="s">
        <v>191</v>
      </c>
      <c r="D40" s="95">
        <v>0.5</v>
      </c>
      <c r="E40" s="114"/>
      <c r="F40" s="119">
        <f t="shared" si="2"/>
        <v>0</v>
      </c>
    </row>
    <row r="41" spans="1:6" s="118" customFormat="1" ht="15" customHeight="1" x14ac:dyDescent="0.25">
      <c r="A41" s="69" t="s">
        <v>845</v>
      </c>
      <c r="B41" s="93" t="s">
        <v>846</v>
      </c>
      <c r="C41" s="94" t="s">
        <v>191</v>
      </c>
      <c r="D41" s="95">
        <v>703.02</v>
      </c>
      <c r="E41" s="114"/>
      <c r="F41" s="119">
        <f t="shared" si="2"/>
        <v>0</v>
      </c>
    </row>
    <row r="42" spans="1:6" s="112" customFormat="1" ht="40.5" customHeight="1" x14ac:dyDescent="0.25">
      <c r="A42" s="69" t="s">
        <v>847</v>
      </c>
      <c r="B42" s="84" t="s">
        <v>848</v>
      </c>
      <c r="C42" s="85"/>
      <c r="D42" s="92"/>
      <c r="E42" s="114"/>
      <c r="F42" s="71"/>
    </row>
    <row r="43" spans="1:6" s="118" customFormat="1" ht="15" customHeight="1" x14ac:dyDescent="0.25">
      <c r="A43" s="69" t="s">
        <v>849</v>
      </c>
      <c r="B43" s="93" t="s">
        <v>850</v>
      </c>
      <c r="C43" s="94"/>
      <c r="D43" s="95"/>
      <c r="E43" s="114"/>
      <c r="F43" s="119"/>
    </row>
    <row r="44" spans="1:6" s="118" customFormat="1" ht="15" customHeight="1" x14ac:dyDescent="0.25">
      <c r="A44" s="69" t="s">
        <v>851</v>
      </c>
      <c r="B44" s="93" t="s">
        <v>852</v>
      </c>
      <c r="C44" s="94" t="s">
        <v>60</v>
      </c>
      <c r="D44" s="95">
        <v>4</v>
      </c>
      <c r="E44" s="114"/>
      <c r="F44" s="119">
        <f>D44*E44</f>
        <v>0</v>
      </c>
    </row>
    <row r="45" spans="1:6" s="118" customFormat="1" ht="15" customHeight="1" x14ac:dyDescent="0.25">
      <c r="A45" s="69" t="s">
        <v>853</v>
      </c>
      <c r="B45" s="93" t="s">
        <v>854</v>
      </c>
      <c r="C45" s="94" t="s">
        <v>60</v>
      </c>
      <c r="D45" s="95">
        <v>6</v>
      </c>
      <c r="E45" s="114"/>
      <c r="F45" s="119">
        <f t="shared" ref="F45:F47" si="3">D45*E45</f>
        <v>0</v>
      </c>
    </row>
    <row r="46" spans="1:6" s="118" customFormat="1" ht="15" customHeight="1" x14ac:dyDescent="0.25">
      <c r="A46" s="69" t="s">
        <v>855</v>
      </c>
      <c r="B46" s="93" t="s">
        <v>856</v>
      </c>
      <c r="C46" s="94" t="s">
        <v>60</v>
      </c>
      <c r="D46" s="95">
        <v>2</v>
      </c>
      <c r="E46" s="114"/>
      <c r="F46" s="119">
        <f t="shared" si="3"/>
        <v>0</v>
      </c>
    </row>
    <row r="47" spans="1:6" s="118" customFormat="1" ht="15" customHeight="1" x14ac:dyDescent="0.25">
      <c r="A47" s="69" t="s">
        <v>857</v>
      </c>
      <c r="B47" s="93" t="s">
        <v>858</v>
      </c>
      <c r="C47" s="94" t="s">
        <v>60</v>
      </c>
      <c r="D47" s="95">
        <v>1</v>
      </c>
      <c r="E47" s="114"/>
      <c r="F47" s="119">
        <f t="shared" si="3"/>
        <v>0</v>
      </c>
    </row>
    <row r="48" spans="1:6" s="118" customFormat="1" ht="15" customHeight="1" x14ac:dyDescent="0.25">
      <c r="A48" s="69" t="s">
        <v>859</v>
      </c>
      <c r="B48" s="93" t="s">
        <v>860</v>
      </c>
      <c r="C48" s="94"/>
      <c r="D48" s="95"/>
      <c r="E48" s="114"/>
      <c r="F48" s="119"/>
    </row>
    <row r="49" spans="1:6" s="118" customFormat="1" ht="15" customHeight="1" x14ac:dyDescent="0.25">
      <c r="A49" s="69" t="s">
        <v>861</v>
      </c>
      <c r="B49" s="93" t="s">
        <v>862</v>
      </c>
      <c r="C49" s="94" t="s">
        <v>60</v>
      </c>
      <c r="D49" s="95">
        <v>2</v>
      </c>
      <c r="E49" s="114"/>
      <c r="F49" s="119">
        <f>D49*E49</f>
        <v>0</v>
      </c>
    </row>
    <row r="50" spans="1:6" s="118" customFormat="1" ht="15" customHeight="1" x14ac:dyDescent="0.25">
      <c r="A50" s="69" t="s">
        <v>863</v>
      </c>
      <c r="B50" s="93" t="s">
        <v>864</v>
      </c>
      <c r="C50" s="94" t="s">
        <v>60</v>
      </c>
      <c r="D50" s="95">
        <v>2</v>
      </c>
      <c r="E50" s="114"/>
      <c r="F50" s="119">
        <f t="shared" ref="F50:F77" si="4">D50*E50</f>
        <v>0</v>
      </c>
    </row>
    <row r="51" spans="1:6" s="118" customFormat="1" ht="15" customHeight="1" x14ac:dyDescent="0.25">
      <c r="A51" s="69" t="s">
        <v>865</v>
      </c>
      <c r="B51" s="93" t="s">
        <v>866</v>
      </c>
      <c r="C51" s="94" t="s">
        <v>60</v>
      </c>
      <c r="D51" s="95">
        <v>1</v>
      </c>
      <c r="E51" s="114"/>
      <c r="F51" s="119">
        <f t="shared" si="4"/>
        <v>0</v>
      </c>
    </row>
    <row r="52" spans="1:6" s="118" customFormat="1" ht="15" customHeight="1" x14ac:dyDescent="0.25">
      <c r="A52" s="69" t="s">
        <v>867</v>
      </c>
      <c r="B52" s="93" t="s">
        <v>868</v>
      </c>
      <c r="C52" s="94" t="s">
        <v>60</v>
      </c>
      <c r="D52" s="95">
        <v>2</v>
      </c>
      <c r="E52" s="114"/>
      <c r="F52" s="119">
        <f t="shared" si="4"/>
        <v>0</v>
      </c>
    </row>
    <row r="53" spans="1:6" s="118" customFormat="1" ht="15" customHeight="1" x14ac:dyDescent="0.25">
      <c r="A53" s="69" t="s">
        <v>869</v>
      </c>
      <c r="B53" s="93" t="s">
        <v>870</v>
      </c>
      <c r="C53" s="94" t="s">
        <v>60</v>
      </c>
      <c r="D53" s="95">
        <v>7</v>
      </c>
      <c r="E53" s="114"/>
      <c r="F53" s="119">
        <f t="shared" si="4"/>
        <v>0</v>
      </c>
    </row>
    <row r="54" spans="1:6" s="118" customFormat="1" ht="15" customHeight="1" x14ac:dyDescent="0.25">
      <c r="A54" s="69" t="s">
        <v>871</v>
      </c>
      <c r="B54" s="93" t="s">
        <v>872</v>
      </c>
      <c r="C54" s="94"/>
      <c r="D54" s="95"/>
      <c r="E54" s="114"/>
      <c r="F54" s="119">
        <f t="shared" si="4"/>
        <v>0</v>
      </c>
    </row>
    <row r="55" spans="1:6" s="118" customFormat="1" ht="15" customHeight="1" x14ac:dyDescent="0.25">
      <c r="A55" s="69" t="s">
        <v>873</v>
      </c>
      <c r="B55" s="93" t="s">
        <v>874</v>
      </c>
      <c r="C55" s="94" t="s">
        <v>60</v>
      </c>
      <c r="D55" s="95">
        <v>4</v>
      </c>
      <c r="E55" s="114"/>
      <c r="F55" s="119">
        <f t="shared" si="4"/>
        <v>0</v>
      </c>
    </row>
    <row r="56" spans="1:6" s="118" customFormat="1" ht="15" customHeight="1" x14ac:dyDescent="0.25">
      <c r="A56" s="69" t="s">
        <v>875</v>
      </c>
      <c r="B56" s="93" t="s">
        <v>876</v>
      </c>
      <c r="C56" s="94" t="s">
        <v>60</v>
      </c>
      <c r="D56" s="95">
        <v>1</v>
      </c>
      <c r="E56" s="114"/>
      <c r="F56" s="119">
        <f t="shared" si="4"/>
        <v>0</v>
      </c>
    </row>
    <row r="57" spans="1:6" s="118" customFormat="1" ht="15" customHeight="1" x14ac:dyDescent="0.25">
      <c r="A57" s="69" t="s">
        <v>877</v>
      </c>
      <c r="B57" s="93" t="s">
        <v>878</v>
      </c>
      <c r="C57" s="94"/>
      <c r="D57" s="95"/>
      <c r="E57" s="114"/>
      <c r="F57" s="119">
        <f t="shared" si="4"/>
        <v>0</v>
      </c>
    </row>
    <row r="58" spans="1:6" s="118" customFormat="1" ht="15" customHeight="1" x14ac:dyDescent="0.25">
      <c r="A58" s="69" t="s">
        <v>879</v>
      </c>
      <c r="B58" s="93" t="s">
        <v>880</v>
      </c>
      <c r="C58" s="94" t="s">
        <v>60</v>
      </c>
      <c r="D58" s="95">
        <v>4</v>
      </c>
      <c r="E58" s="114"/>
      <c r="F58" s="119">
        <f t="shared" si="4"/>
        <v>0</v>
      </c>
    </row>
    <row r="59" spans="1:6" s="118" customFormat="1" ht="15" customHeight="1" x14ac:dyDescent="0.25">
      <c r="A59" s="69" t="s">
        <v>881</v>
      </c>
      <c r="B59" s="93" t="s">
        <v>882</v>
      </c>
      <c r="C59" s="94"/>
      <c r="D59" s="95"/>
      <c r="E59" s="114"/>
      <c r="F59" s="119">
        <f t="shared" si="4"/>
        <v>0</v>
      </c>
    </row>
    <row r="60" spans="1:6" s="118" customFormat="1" ht="15" customHeight="1" x14ac:dyDescent="0.25">
      <c r="A60" s="69" t="s">
        <v>883</v>
      </c>
      <c r="B60" s="93" t="s">
        <v>880</v>
      </c>
      <c r="C60" s="94" t="s">
        <v>60</v>
      </c>
      <c r="D60" s="95">
        <v>4</v>
      </c>
      <c r="E60" s="114"/>
      <c r="F60" s="119">
        <f t="shared" si="4"/>
        <v>0</v>
      </c>
    </row>
    <row r="61" spans="1:6" s="118" customFormat="1" ht="15" customHeight="1" x14ac:dyDescent="0.25">
      <c r="A61" s="69" t="s">
        <v>884</v>
      </c>
      <c r="B61" s="93" t="s">
        <v>885</v>
      </c>
      <c r="C61" s="94"/>
      <c r="D61" s="95"/>
      <c r="E61" s="114"/>
      <c r="F61" s="119">
        <f t="shared" si="4"/>
        <v>0</v>
      </c>
    </row>
    <row r="62" spans="1:6" s="118" customFormat="1" ht="15" customHeight="1" x14ac:dyDescent="0.25">
      <c r="A62" s="69" t="s">
        <v>886</v>
      </c>
      <c r="B62" s="93" t="s">
        <v>876</v>
      </c>
      <c r="C62" s="94" t="s">
        <v>60</v>
      </c>
      <c r="D62" s="95">
        <v>11</v>
      </c>
      <c r="E62" s="114"/>
      <c r="F62" s="119">
        <f t="shared" si="4"/>
        <v>0</v>
      </c>
    </row>
    <row r="63" spans="1:6" s="118" customFormat="1" ht="15" customHeight="1" x14ac:dyDescent="0.25">
      <c r="A63" s="69" t="s">
        <v>887</v>
      </c>
      <c r="B63" s="93" t="s">
        <v>888</v>
      </c>
      <c r="C63" s="94" t="s">
        <v>60</v>
      </c>
      <c r="D63" s="95">
        <v>5</v>
      </c>
      <c r="E63" s="114"/>
      <c r="F63" s="119">
        <f t="shared" si="4"/>
        <v>0</v>
      </c>
    </row>
    <row r="64" spans="1:6" s="118" customFormat="1" ht="15" customHeight="1" x14ac:dyDescent="0.25">
      <c r="A64" s="69" t="s">
        <v>889</v>
      </c>
      <c r="B64" s="93" t="s">
        <v>880</v>
      </c>
      <c r="C64" s="94" t="s">
        <v>60</v>
      </c>
      <c r="D64" s="95">
        <v>11</v>
      </c>
      <c r="E64" s="114"/>
      <c r="F64" s="119">
        <f t="shared" si="4"/>
        <v>0</v>
      </c>
    </row>
    <row r="65" spans="1:6" s="112" customFormat="1" ht="40.5" customHeight="1" x14ac:dyDescent="0.25">
      <c r="A65" s="69" t="s">
        <v>890</v>
      </c>
      <c r="B65" s="84" t="s">
        <v>891</v>
      </c>
      <c r="C65" s="85"/>
      <c r="D65" s="92"/>
      <c r="E65" s="114"/>
      <c r="F65" s="119"/>
    </row>
    <row r="66" spans="1:6" s="118" customFormat="1" ht="15" customHeight="1" x14ac:dyDescent="0.25">
      <c r="A66" s="69" t="s">
        <v>892</v>
      </c>
      <c r="B66" s="93" t="s">
        <v>876</v>
      </c>
      <c r="C66" s="94" t="s">
        <v>60</v>
      </c>
      <c r="D66" s="95">
        <v>21</v>
      </c>
      <c r="E66" s="114"/>
      <c r="F66" s="119">
        <f t="shared" si="4"/>
        <v>0</v>
      </c>
    </row>
    <row r="67" spans="1:6" s="118" customFormat="1" ht="15" customHeight="1" x14ac:dyDescent="0.25">
      <c r="A67" s="69" t="s">
        <v>893</v>
      </c>
      <c r="B67" s="93" t="s">
        <v>888</v>
      </c>
      <c r="C67" s="94" t="s">
        <v>60</v>
      </c>
      <c r="D67" s="95">
        <v>6</v>
      </c>
      <c r="E67" s="114"/>
      <c r="F67" s="119">
        <f t="shared" si="4"/>
        <v>0</v>
      </c>
    </row>
    <row r="68" spans="1:6" s="118" customFormat="1" ht="15" customHeight="1" x14ac:dyDescent="0.25">
      <c r="A68" s="69" t="s">
        <v>894</v>
      </c>
      <c r="B68" s="93" t="s">
        <v>880</v>
      </c>
      <c r="C68" s="94" t="s">
        <v>60</v>
      </c>
      <c r="D68" s="95">
        <v>20</v>
      </c>
      <c r="E68" s="114"/>
      <c r="F68" s="119">
        <f t="shared" si="4"/>
        <v>0</v>
      </c>
    </row>
    <row r="69" spans="1:6" s="112" customFormat="1" ht="40.5" customHeight="1" x14ac:dyDescent="0.25">
      <c r="A69" s="69" t="s">
        <v>895</v>
      </c>
      <c r="B69" s="84" t="s">
        <v>896</v>
      </c>
      <c r="C69" s="85"/>
      <c r="D69" s="92"/>
      <c r="E69" s="114"/>
      <c r="F69" s="119"/>
    </row>
    <row r="70" spans="1:6" s="118" customFormat="1" ht="15" customHeight="1" x14ac:dyDescent="0.25">
      <c r="A70" s="69" t="s">
        <v>897</v>
      </c>
      <c r="B70" s="93" t="s">
        <v>898</v>
      </c>
      <c r="C70" s="94" t="s">
        <v>60</v>
      </c>
      <c r="D70" s="95">
        <v>2</v>
      </c>
      <c r="E70" s="114"/>
      <c r="F70" s="119">
        <f t="shared" si="4"/>
        <v>0</v>
      </c>
    </row>
    <row r="71" spans="1:6" s="118" customFormat="1" ht="15" customHeight="1" x14ac:dyDescent="0.25">
      <c r="A71" s="69" t="s">
        <v>899</v>
      </c>
      <c r="B71" s="93" t="s">
        <v>900</v>
      </c>
      <c r="C71" s="94" t="s">
        <v>60</v>
      </c>
      <c r="D71" s="95">
        <v>9</v>
      </c>
      <c r="E71" s="114"/>
      <c r="F71" s="119">
        <f t="shared" si="4"/>
        <v>0</v>
      </c>
    </row>
    <row r="72" spans="1:6" s="112" customFormat="1" ht="40.5" customHeight="1" x14ac:dyDescent="0.25">
      <c r="A72" s="69" t="s">
        <v>901</v>
      </c>
      <c r="B72" s="84" t="s">
        <v>902</v>
      </c>
      <c r="C72" s="85"/>
      <c r="D72" s="92"/>
      <c r="E72" s="114"/>
      <c r="F72" s="119"/>
    </row>
    <row r="73" spans="1:6" s="118" customFormat="1" ht="15" customHeight="1" x14ac:dyDescent="0.25">
      <c r="A73" s="69" t="s">
        <v>903</v>
      </c>
      <c r="B73" s="93" t="s">
        <v>904</v>
      </c>
      <c r="C73" s="94" t="s">
        <v>60</v>
      </c>
      <c r="D73" s="95">
        <v>21</v>
      </c>
      <c r="E73" s="114"/>
      <c r="F73" s="119">
        <f t="shared" si="4"/>
        <v>0</v>
      </c>
    </row>
    <row r="74" spans="1:6" s="118" customFormat="1" ht="15" customHeight="1" x14ac:dyDescent="0.25">
      <c r="A74" s="69" t="s">
        <v>905</v>
      </c>
      <c r="B74" s="93" t="s">
        <v>906</v>
      </c>
      <c r="C74" s="94" t="s">
        <v>60</v>
      </c>
      <c r="D74" s="95">
        <v>6</v>
      </c>
      <c r="E74" s="114"/>
      <c r="F74" s="119">
        <f t="shared" si="4"/>
        <v>0</v>
      </c>
    </row>
    <row r="75" spans="1:6" s="118" customFormat="1" ht="15" customHeight="1" x14ac:dyDescent="0.25">
      <c r="A75" s="69" t="s">
        <v>907</v>
      </c>
      <c r="B75" s="93" t="s">
        <v>908</v>
      </c>
      <c r="C75" s="94" t="s">
        <v>60</v>
      </c>
      <c r="D75" s="95">
        <v>20</v>
      </c>
      <c r="E75" s="114"/>
      <c r="F75" s="119">
        <f t="shared" si="4"/>
        <v>0</v>
      </c>
    </row>
    <row r="76" spans="1:6" s="112" customFormat="1" ht="39.6" x14ac:dyDescent="0.25">
      <c r="A76" s="69" t="s">
        <v>909</v>
      </c>
      <c r="B76" s="84" t="s">
        <v>201</v>
      </c>
      <c r="C76" s="85" t="s">
        <v>147</v>
      </c>
      <c r="D76" s="86">
        <v>9.6653441817287629</v>
      </c>
      <c r="E76" s="114"/>
      <c r="F76" s="119">
        <f t="shared" si="4"/>
        <v>0</v>
      </c>
    </row>
    <row r="77" spans="1:6" s="121" customFormat="1" ht="26.4" x14ac:dyDescent="0.25">
      <c r="A77" s="69" t="s">
        <v>910</v>
      </c>
      <c r="B77" s="63" t="s">
        <v>203</v>
      </c>
      <c r="C77" s="97" t="s">
        <v>191</v>
      </c>
      <c r="D77" s="86">
        <v>1369.1270000000002</v>
      </c>
      <c r="E77" s="114"/>
      <c r="F77" s="119">
        <f t="shared" si="4"/>
        <v>0</v>
      </c>
    </row>
    <row r="78" spans="1:6" s="118" customFormat="1" ht="15" customHeight="1" x14ac:dyDescent="0.25">
      <c r="A78" s="78"/>
      <c r="B78" s="21" t="s">
        <v>911</v>
      </c>
      <c r="C78" s="88"/>
      <c r="D78" s="89"/>
      <c r="E78" s="114"/>
      <c r="F78" s="113">
        <f>SUM(F37:F77)</f>
        <v>0</v>
      </c>
    </row>
    <row r="79" spans="1:6" s="111" customFormat="1" ht="15" customHeight="1" x14ac:dyDescent="0.25">
      <c r="A79" s="74" t="s">
        <v>912</v>
      </c>
      <c r="B79" s="91" t="s">
        <v>913</v>
      </c>
      <c r="C79" s="76"/>
      <c r="D79" s="77"/>
      <c r="E79" s="114"/>
      <c r="F79" s="110"/>
    </row>
    <row r="80" spans="1:6" s="112" customFormat="1" ht="79.2" x14ac:dyDescent="0.25">
      <c r="A80" s="69" t="s">
        <v>914</v>
      </c>
      <c r="B80" s="87" t="s">
        <v>915</v>
      </c>
      <c r="C80" s="85"/>
      <c r="D80" s="70"/>
      <c r="E80" s="114"/>
      <c r="F80" s="73"/>
    </row>
    <row r="81" spans="1:6" s="118" customFormat="1" ht="15" customHeight="1" x14ac:dyDescent="0.25">
      <c r="A81" s="69" t="s">
        <v>916</v>
      </c>
      <c r="B81" s="93" t="s">
        <v>904</v>
      </c>
      <c r="C81" s="94" t="s">
        <v>60</v>
      </c>
      <c r="D81" s="86">
        <v>6</v>
      </c>
      <c r="E81" s="114"/>
      <c r="F81" s="119">
        <f>D81*E81</f>
        <v>0</v>
      </c>
    </row>
    <row r="82" spans="1:6" s="118" customFormat="1" ht="15" customHeight="1" x14ac:dyDescent="0.25">
      <c r="A82" s="69" t="s">
        <v>917</v>
      </c>
      <c r="B82" s="93" t="s">
        <v>906</v>
      </c>
      <c r="C82" s="94" t="s">
        <v>60</v>
      </c>
      <c r="D82" s="86">
        <v>2</v>
      </c>
      <c r="E82" s="114"/>
      <c r="F82" s="119">
        <f t="shared" ref="F82:F83" si="5">D82*E82</f>
        <v>0</v>
      </c>
    </row>
    <row r="83" spans="1:6" s="118" customFormat="1" ht="15" customHeight="1" x14ac:dyDescent="0.25">
      <c r="A83" s="69" t="s">
        <v>918</v>
      </c>
      <c r="B83" s="93" t="s">
        <v>908</v>
      </c>
      <c r="C83" s="94" t="s">
        <v>60</v>
      </c>
      <c r="D83" s="86">
        <v>10</v>
      </c>
      <c r="E83" s="114"/>
      <c r="F83" s="119">
        <f t="shared" si="5"/>
        <v>0</v>
      </c>
    </row>
    <row r="84" spans="1:6" s="118" customFormat="1" ht="15" customHeight="1" x14ac:dyDescent="0.25">
      <c r="A84" s="78"/>
      <c r="B84" s="21" t="s">
        <v>919</v>
      </c>
      <c r="C84" s="88"/>
      <c r="D84" s="89"/>
      <c r="E84" s="114"/>
      <c r="F84" s="113">
        <f>SUM(F81:F83)</f>
        <v>0</v>
      </c>
    </row>
    <row r="85" spans="1:6" s="111" customFormat="1" ht="15" customHeight="1" x14ac:dyDescent="0.25">
      <c r="A85" s="74" t="s">
        <v>920</v>
      </c>
      <c r="B85" s="91" t="s">
        <v>921</v>
      </c>
      <c r="C85" s="76"/>
      <c r="D85" s="77"/>
      <c r="E85" s="114"/>
      <c r="F85" s="110"/>
    </row>
    <row r="86" spans="1:6" s="112" customFormat="1" ht="13.2" x14ac:dyDescent="0.25">
      <c r="A86" s="78" t="s">
        <v>922</v>
      </c>
      <c r="B86" s="170" t="s">
        <v>923</v>
      </c>
      <c r="C86" s="85"/>
      <c r="D86" s="86"/>
      <c r="E86" s="114"/>
      <c r="F86" s="71"/>
    </row>
    <row r="87" spans="1:6" s="112" customFormat="1" ht="13.2" x14ac:dyDescent="0.25">
      <c r="A87" s="69" t="s">
        <v>924</v>
      </c>
      <c r="B87" s="87" t="s">
        <v>127</v>
      </c>
      <c r="C87" s="85"/>
      <c r="D87" s="86"/>
      <c r="E87" s="114"/>
      <c r="F87" s="71"/>
    </row>
    <row r="88" spans="1:6" s="112" customFormat="1" ht="13.2" x14ac:dyDescent="0.25">
      <c r="A88" s="69" t="s">
        <v>925</v>
      </c>
      <c r="B88" s="87" t="s">
        <v>129</v>
      </c>
      <c r="C88" s="85"/>
      <c r="D88" s="86"/>
      <c r="E88" s="114"/>
      <c r="F88" s="71"/>
    </row>
    <row r="89" spans="1:6" s="112" customFormat="1" ht="66" x14ac:dyDescent="0.25">
      <c r="A89" s="69" t="s">
        <v>926</v>
      </c>
      <c r="B89" s="87" t="s">
        <v>131</v>
      </c>
      <c r="C89" s="85" t="s">
        <v>132</v>
      </c>
      <c r="D89" s="86">
        <v>44.579930879312151</v>
      </c>
      <c r="E89" s="114"/>
      <c r="F89" s="71">
        <f>D89*E89</f>
        <v>0</v>
      </c>
    </row>
    <row r="90" spans="1:6" s="112" customFormat="1" ht="13.2" x14ac:dyDescent="0.25">
      <c r="A90" s="69" t="s">
        <v>927</v>
      </c>
      <c r="B90" s="87" t="s">
        <v>134</v>
      </c>
      <c r="C90" s="85"/>
      <c r="D90" s="86"/>
      <c r="E90" s="114"/>
      <c r="F90" s="71"/>
    </row>
    <row r="91" spans="1:6" s="112" customFormat="1" ht="92.4" x14ac:dyDescent="0.25">
      <c r="A91" s="69" t="s">
        <v>928</v>
      </c>
      <c r="B91" s="87" t="s">
        <v>136</v>
      </c>
      <c r="C91" s="85" t="s">
        <v>132</v>
      </c>
      <c r="D91" s="86">
        <v>58.75993881502594</v>
      </c>
      <c r="E91" s="114"/>
      <c r="F91" s="71">
        <f t="shared" ref="F91:F113" si="6">D91*E91</f>
        <v>0</v>
      </c>
    </row>
    <row r="92" spans="1:6" s="112" customFormat="1" ht="52.8" x14ac:dyDescent="0.25">
      <c r="A92" s="69" t="s">
        <v>929</v>
      </c>
      <c r="B92" s="87" t="s">
        <v>138</v>
      </c>
      <c r="C92" s="85" t="s">
        <v>132</v>
      </c>
      <c r="D92" s="86">
        <v>58.75993881502594</v>
      </c>
      <c r="E92" s="114"/>
      <c r="F92" s="71">
        <f t="shared" si="6"/>
        <v>0</v>
      </c>
    </row>
    <row r="93" spans="1:6" s="112" customFormat="1" ht="79.2" x14ac:dyDescent="0.25">
      <c r="A93" s="69" t="s">
        <v>930</v>
      </c>
      <c r="B93" s="87" t="s">
        <v>140</v>
      </c>
      <c r="C93" s="85" t="s">
        <v>132</v>
      </c>
      <c r="D93" s="86">
        <v>58.75993881502594</v>
      </c>
      <c r="E93" s="114"/>
      <c r="F93" s="71">
        <f t="shared" si="6"/>
        <v>0</v>
      </c>
    </row>
    <row r="94" spans="1:6" s="112" customFormat="1" ht="13.2" x14ac:dyDescent="0.25">
      <c r="A94" s="69" t="s">
        <v>931</v>
      </c>
      <c r="B94" s="87" t="s">
        <v>414</v>
      </c>
      <c r="C94" s="85"/>
      <c r="D94" s="86"/>
      <c r="E94" s="114"/>
      <c r="F94" s="71"/>
    </row>
    <row r="95" spans="1:6" s="112" customFormat="1" ht="92.4" x14ac:dyDescent="0.25">
      <c r="A95" s="69" t="s">
        <v>932</v>
      </c>
      <c r="B95" s="87" t="s">
        <v>416</v>
      </c>
      <c r="C95" s="85" t="s">
        <v>132</v>
      </c>
      <c r="D95" s="86">
        <v>7.5790083754100239</v>
      </c>
      <c r="E95" s="114"/>
      <c r="F95" s="71">
        <f t="shared" si="6"/>
        <v>0</v>
      </c>
    </row>
    <row r="96" spans="1:6" s="112" customFormat="1" ht="79.2" x14ac:dyDescent="0.25">
      <c r="A96" s="69" t="s">
        <v>933</v>
      </c>
      <c r="B96" s="87" t="s">
        <v>418</v>
      </c>
      <c r="C96" s="85" t="s">
        <v>132</v>
      </c>
      <c r="D96" s="86">
        <v>7.5790083754100239</v>
      </c>
      <c r="E96" s="114"/>
      <c r="F96" s="71">
        <f t="shared" si="6"/>
        <v>0</v>
      </c>
    </row>
    <row r="97" spans="1:6" s="112" customFormat="1" ht="13.2" x14ac:dyDescent="0.25">
      <c r="A97" s="69" t="s">
        <v>934</v>
      </c>
      <c r="B97" s="87" t="s">
        <v>142</v>
      </c>
      <c r="C97" s="85"/>
      <c r="D97" s="86"/>
      <c r="E97" s="114"/>
      <c r="F97" s="71"/>
    </row>
    <row r="98" spans="1:6" s="112" customFormat="1" ht="66" x14ac:dyDescent="0.25">
      <c r="A98" s="69" t="s">
        <v>935</v>
      </c>
      <c r="B98" s="87" t="s">
        <v>144</v>
      </c>
      <c r="C98" s="85" t="s">
        <v>132</v>
      </c>
      <c r="D98" s="86">
        <v>31.677653260070105</v>
      </c>
      <c r="E98" s="114"/>
      <c r="F98" s="71">
        <f t="shared" si="6"/>
        <v>0</v>
      </c>
    </row>
    <row r="99" spans="1:6" s="112" customFormat="1" ht="132" x14ac:dyDescent="0.25">
      <c r="A99" s="69" t="s">
        <v>936</v>
      </c>
      <c r="B99" s="87" t="s">
        <v>151</v>
      </c>
      <c r="C99" s="85" t="s">
        <v>132</v>
      </c>
      <c r="D99" s="86">
        <v>31.677653260070105</v>
      </c>
      <c r="E99" s="114"/>
      <c r="F99" s="71">
        <f t="shared" si="6"/>
        <v>0</v>
      </c>
    </row>
    <row r="100" spans="1:6" s="112" customFormat="1" ht="13.2" x14ac:dyDescent="0.25">
      <c r="A100" s="69" t="s">
        <v>937</v>
      </c>
      <c r="B100" s="87" t="s">
        <v>154</v>
      </c>
      <c r="C100" s="85"/>
      <c r="D100" s="86"/>
      <c r="E100" s="114"/>
      <c r="F100" s="71"/>
    </row>
    <row r="101" spans="1:6" s="112" customFormat="1" ht="145.19999999999999" x14ac:dyDescent="0.25">
      <c r="A101" s="69" t="s">
        <v>938</v>
      </c>
      <c r="B101" s="87" t="s">
        <v>939</v>
      </c>
      <c r="C101" s="85" t="s">
        <v>147</v>
      </c>
      <c r="D101" s="86">
        <v>174.234375</v>
      </c>
      <c r="E101" s="114"/>
      <c r="F101" s="71">
        <f t="shared" si="6"/>
        <v>0</v>
      </c>
    </row>
    <row r="102" spans="1:6" s="112" customFormat="1" ht="39.6" x14ac:dyDescent="0.25">
      <c r="A102" s="69" t="s">
        <v>940</v>
      </c>
      <c r="B102" s="87" t="s">
        <v>177</v>
      </c>
      <c r="C102" s="85" t="s">
        <v>147</v>
      </c>
      <c r="D102" s="86">
        <v>15.487500000000001</v>
      </c>
      <c r="E102" s="114"/>
      <c r="F102" s="71">
        <f t="shared" si="6"/>
        <v>0</v>
      </c>
    </row>
    <row r="103" spans="1:6" s="112" customFormat="1" ht="66" x14ac:dyDescent="0.25">
      <c r="A103" s="69" t="s">
        <v>941</v>
      </c>
      <c r="B103" s="87" t="s">
        <v>827</v>
      </c>
      <c r="C103" s="85" t="s">
        <v>147</v>
      </c>
      <c r="D103" s="86">
        <v>50.189567213623604</v>
      </c>
      <c r="E103" s="114"/>
      <c r="F103" s="71">
        <f t="shared" si="6"/>
        <v>0</v>
      </c>
    </row>
    <row r="104" spans="1:6" s="112" customFormat="1" ht="26.4" x14ac:dyDescent="0.25">
      <c r="A104" s="69" t="s">
        <v>942</v>
      </c>
      <c r="B104" s="87" t="s">
        <v>146</v>
      </c>
      <c r="C104" s="85" t="s">
        <v>147</v>
      </c>
      <c r="D104" s="86">
        <v>19.006591956042062</v>
      </c>
      <c r="E104" s="114"/>
      <c r="F104" s="71">
        <f t="shared" si="6"/>
        <v>0</v>
      </c>
    </row>
    <row r="105" spans="1:6" s="112" customFormat="1" ht="26.4" x14ac:dyDescent="0.25">
      <c r="A105" s="69" t="s">
        <v>943</v>
      </c>
      <c r="B105" s="87" t="s">
        <v>149</v>
      </c>
      <c r="C105" s="85" t="s">
        <v>147</v>
      </c>
      <c r="D105" s="86">
        <v>19.006591956042062</v>
      </c>
      <c r="E105" s="114"/>
      <c r="F105" s="71">
        <f t="shared" si="6"/>
        <v>0</v>
      </c>
    </row>
    <row r="106" spans="1:6" s="112" customFormat="1" ht="79.2" x14ac:dyDescent="0.25">
      <c r="A106" s="69" t="s">
        <v>944</v>
      </c>
      <c r="B106" s="87" t="s">
        <v>181</v>
      </c>
      <c r="C106" s="85" t="s">
        <v>147</v>
      </c>
      <c r="D106" s="86">
        <v>70.541669505031649</v>
      </c>
      <c r="E106" s="114"/>
      <c r="F106" s="71">
        <f t="shared" si="6"/>
        <v>0</v>
      </c>
    </row>
    <row r="107" spans="1:6" s="112" customFormat="1" ht="52.8" x14ac:dyDescent="0.25">
      <c r="A107" s="69" t="s">
        <v>945</v>
      </c>
      <c r="B107" s="87" t="s">
        <v>183</v>
      </c>
      <c r="C107" s="85" t="s">
        <v>147</v>
      </c>
      <c r="D107" s="86">
        <v>103.69270549496835</v>
      </c>
      <c r="E107" s="114"/>
      <c r="F107" s="71">
        <f t="shared" si="6"/>
        <v>0</v>
      </c>
    </row>
    <row r="108" spans="1:6" s="112" customFormat="1" ht="13.2" x14ac:dyDescent="0.25">
      <c r="A108" s="69" t="s">
        <v>946</v>
      </c>
      <c r="B108" s="87" t="s">
        <v>186</v>
      </c>
      <c r="C108" s="85"/>
      <c r="D108" s="86"/>
      <c r="E108" s="114"/>
      <c r="F108" s="71"/>
    </row>
    <row r="109" spans="1:6" s="112" customFormat="1" ht="79.2" x14ac:dyDescent="0.25">
      <c r="A109" s="69" t="s">
        <v>947</v>
      </c>
      <c r="B109" s="87" t="s">
        <v>948</v>
      </c>
      <c r="C109" s="85" t="s">
        <v>60</v>
      </c>
      <c r="D109" s="86">
        <v>59</v>
      </c>
      <c r="E109" s="114"/>
      <c r="F109" s="71">
        <f t="shared" si="6"/>
        <v>0</v>
      </c>
    </row>
    <row r="110" spans="1:6" s="112" customFormat="1" ht="13.2" x14ac:dyDescent="0.25">
      <c r="A110" s="69" t="s">
        <v>949</v>
      </c>
      <c r="B110" s="87" t="s">
        <v>950</v>
      </c>
      <c r="C110" s="85"/>
      <c r="D110" s="86"/>
      <c r="E110" s="114"/>
      <c r="F110" s="71"/>
    </row>
    <row r="111" spans="1:6" s="112" customFormat="1" ht="52.8" x14ac:dyDescent="0.25">
      <c r="A111" s="69" t="s">
        <v>951</v>
      </c>
      <c r="B111" s="87" t="s">
        <v>952</v>
      </c>
      <c r="C111" s="85" t="s">
        <v>60</v>
      </c>
      <c r="D111" s="86">
        <v>59</v>
      </c>
      <c r="E111" s="114"/>
      <c r="F111" s="71">
        <f t="shared" si="6"/>
        <v>0</v>
      </c>
    </row>
    <row r="112" spans="1:6" s="112" customFormat="1" ht="13.2" x14ac:dyDescent="0.25">
      <c r="A112" s="69" t="s">
        <v>953</v>
      </c>
      <c r="B112" s="87" t="s">
        <v>280</v>
      </c>
      <c r="C112" s="85"/>
      <c r="D112" s="86"/>
      <c r="E112" s="114"/>
      <c r="F112" s="71"/>
    </row>
    <row r="113" spans="1:6" s="112" customFormat="1" ht="26.4" x14ac:dyDescent="0.25">
      <c r="A113" s="69" t="s">
        <v>954</v>
      </c>
      <c r="B113" s="87" t="s">
        <v>955</v>
      </c>
      <c r="C113" s="85" t="s">
        <v>60</v>
      </c>
      <c r="D113" s="86">
        <v>59</v>
      </c>
      <c r="E113" s="114"/>
      <c r="F113" s="71">
        <f t="shared" si="6"/>
        <v>0</v>
      </c>
    </row>
    <row r="114" spans="1:6" s="118" customFormat="1" ht="15" customHeight="1" x14ac:dyDescent="0.25">
      <c r="A114" s="78"/>
      <c r="B114" s="21" t="s">
        <v>956</v>
      </c>
      <c r="C114" s="88"/>
      <c r="D114" s="89"/>
      <c r="E114" s="114"/>
      <c r="F114" s="113">
        <f>SUM(F89:F113)</f>
        <v>0</v>
      </c>
    </row>
    <row r="115" spans="1:6" s="112" customFormat="1" ht="13.2" x14ac:dyDescent="0.25">
      <c r="A115" s="78" t="s">
        <v>957</v>
      </c>
      <c r="B115" s="170" t="s">
        <v>958</v>
      </c>
      <c r="C115" s="85"/>
      <c r="D115" s="86"/>
      <c r="E115" s="114"/>
      <c r="F115" s="71"/>
    </row>
    <row r="116" spans="1:6" s="112" customFormat="1" ht="13.2" x14ac:dyDescent="0.25">
      <c r="A116" s="69" t="s">
        <v>959</v>
      </c>
      <c r="B116" s="87" t="s">
        <v>127</v>
      </c>
      <c r="C116" s="85"/>
      <c r="D116" s="86"/>
      <c r="E116" s="114"/>
      <c r="F116" s="71"/>
    </row>
    <row r="117" spans="1:6" s="112" customFormat="1" ht="13.2" x14ac:dyDescent="0.25">
      <c r="A117" s="69" t="s">
        <v>960</v>
      </c>
      <c r="B117" s="87" t="s">
        <v>129</v>
      </c>
      <c r="C117" s="85"/>
      <c r="D117" s="86"/>
      <c r="E117" s="114"/>
      <c r="F117" s="71"/>
    </row>
    <row r="118" spans="1:6" s="112" customFormat="1" ht="66" x14ac:dyDescent="0.25">
      <c r="A118" s="69" t="s">
        <v>961</v>
      </c>
      <c r="B118" s="87" t="s">
        <v>131</v>
      </c>
      <c r="C118" s="85" t="s">
        <v>132</v>
      </c>
      <c r="D118" s="86">
        <v>4.5335522928114047</v>
      </c>
      <c r="E118" s="114"/>
      <c r="F118" s="71">
        <f>D118*E118</f>
        <v>0</v>
      </c>
    </row>
    <row r="119" spans="1:6" s="112" customFormat="1" ht="13.2" x14ac:dyDescent="0.25">
      <c r="A119" s="69" t="s">
        <v>962</v>
      </c>
      <c r="B119" s="87" t="s">
        <v>134</v>
      </c>
      <c r="C119" s="85"/>
      <c r="D119" s="86"/>
      <c r="E119" s="114"/>
      <c r="F119" s="71"/>
    </row>
    <row r="120" spans="1:6" s="112" customFormat="1" ht="92.4" x14ac:dyDescent="0.25">
      <c r="A120" s="69" t="s">
        <v>963</v>
      </c>
      <c r="B120" s="87" t="s">
        <v>136</v>
      </c>
      <c r="C120" s="85" t="s">
        <v>132</v>
      </c>
      <c r="D120" s="86">
        <v>5.9755869981382297</v>
      </c>
      <c r="E120" s="114"/>
      <c r="F120" s="71">
        <f t="shared" ref="F120:F143" si="7">D120*E120</f>
        <v>0</v>
      </c>
    </row>
    <row r="121" spans="1:6" s="112" customFormat="1" ht="52.8" x14ac:dyDescent="0.25">
      <c r="A121" s="69" t="s">
        <v>964</v>
      </c>
      <c r="B121" s="87" t="s">
        <v>138</v>
      </c>
      <c r="C121" s="85" t="s">
        <v>132</v>
      </c>
      <c r="D121" s="86">
        <v>5.9755869981382297</v>
      </c>
      <c r="E121" s="114"/>
      <c r="F121" s="71">
        <f t="shared" si="7"/>
        <v>0</v>
      </c>
    </row>
    <row r="122" spans="1:6" s="112" customFormat="1" ht="79.2" x14ac:dyDescent="0.25">
      <c r="A122" s="69" t="s">
        <v>965</v>
      </c>
      <c r="B122" s="87" t="s">
        <v>140</v>
      </c>
      <c r="C122" s="85" t="s">
        <v>132</v>
      </c>
      <c r="D122" s="86">
        <v>5.9755869981382297</v>
      </c>
      <c r="E122" s="114"/>
      <c r="F122" s="71">
        <f t="shared" si="7"/>
        <v>0</v>
      </c>
    </row>
    <row r="123" spans="1:6" s="112" customFormat="1" ht="13.2" x14ac:dyDescent="0.25">
      <c r="A123" s="69" t="s">
        <v>966</v>
      </c>
      <c r="B123" s="87" t="s">
        <v>414</v>
      </c>
      <c r="C123" s="85"/>
      <c r="D123" s="86"/>
      <c r="E123" s="114"/>
      <c r="F123" s="71"/>
    </row>
    <row r="124" spans="1:6" s="112" customFormat="1" ht="92.4" x14ac:dyDescent="0.25">
      <c r="A124" s="69" t="s">
        <v>967</v>
      </c>
      <c r="B124" s="87" t="s">
        <v>416</v>
      </c>
      <c r="C124" s="85" t="s">
        <v>132</v>
      </c>
      <c r="D124" s="86">
        <v>0.77074661444847703</v>
      </c>
      <c r="E124" s="114"/>
      <c r="F124" s="71">
        <f t="shared" si="7"/>
        <v>0</v>
      </c>
    </row>
    <row r="125" spans="1:6" s="112" customFormat="1" ht="79.2" x14ac:dyDescent="0.25">
      <c r="A125" s="69" t="s">
        <v>968</v>
      </c>
      <c r="B125" s="87" t="s">
        <v>418</v>
      </c>
      <c r="C125" s="85" t="s">
        <v>132</v>
      </c>
      <c r="D125" s="86">
        <v>0.77074661444847703</v>
      </c>
      <c r="E125" s="114"/>
      <c r="F125" s="71">
        <f t="shared" si="7"/>
        <v>0</v>
      </c>
    </row>
    <row r="126" spans="1:6" s="112" customFormat="1" ht="13.2" x14ac:dyDescent="0.25">
      <c r="A126" s="69" t="s">
        <v>969</v>
      </c>
      <c r="B126" s="87" t="s">
        <v>142</v>
      </c>
      <c r="C126" s="85"/>
      <c r="D126" s="86"/>
      <c r="E126" s="114"/>
      <c r="F126" s="71"/>
    </row>
    <row r="127" spans="1:6" s="112" customFormat="1" ht="66" x14ac:dyDescent="0.25">
      <c r="A127" s="69" t="s">
        <v>970</v>
      </c>
      <c r="B127" s="87" t="s">
        <v>144</v>
      </c>
      <c r="C127" s="85" t="s">
        <v>132</v>
      </c>
      <c r="D127" s="86">
        <v>3.2214562637359427</v>
      </c>
      <c r="E127" s="114"/>
      <c r="F127" s="71">
        <f t="shared" si="7"/>
        <v>0</v>
      </c>
    </row>
    <row r="128" spans="1:6" s="112" customFormat="1" ht="132" x14ac:dyDescent="0.25">
      <c r="A128" s="69" t="s">
        <v>971</v>
      </c>
      <c r="B128" s="87" t="s">
        <v>151</v>
      </c>
      <c r="C128" s="85" t="s">
        <v>132</v>
      </c>
      <c r="D128" s="86">
        <v>3.2214562637359427</v>
      </c>
      <c r="E128" s="114"/>
      <c r="F128" s="71">
        <f t="shared" si="7"/>
        <v>0</v>
      </c>
    </row>
    <row r="129" spans="1:6" s="112" customFormat="1" ht="13.2" x14ac:dyDescent="0.25">
      <c r="A129" s="69" t="s">
        <v>972</v>
      </c>
      <c r="B129" s="87" t="s">
        <v>154</v>
      </c>
      <c r="C129" s="85"/>
      <c r="D129" s="86"/>
      <c r="E129" s="114"/>
      <c r="F129" s="71"/>
    </row>
    <row r="130" spans="1:6" s="112" customFormat="1" ht="145.19999999999999" x14ac:dyDescent="0.25">
      <c r="A130" s="69" t="s">
        <v>973</v>
      </c>
      <c r="B130" s="87" t="s">
        <v>939</v>
      </c>
      <c r="C130" s="85" t="s">
        <v>147</v>
      </c>
      <c r="D130" s="86">
        <v>17.71875</v>
      </c>
      <c r="E130" s="114"/>
      <c r="F130" s="71">
        <f t="shared" si="7"/>
        <v>0</v>
      </c>
    </row>
    <row r="131" spans="1:6" s="112" customFormat="1" ht="39.6" x14ac:dyDescent="0.25">
      <c r="A131" s="69" t="s">
        <v>974</v>
      </c>
      <c r="B131" s="87" t="s">
        <v>177</v>
      </c>
      <c r="C131" s="85" t="s">
        <v>147</v>
      </c>
      <c r="D131" s="86">
        <v>1.5750000000000002</v>
      </c>
      <c r="E131" s="114"/>
      <c r="F131" s="71">
        <f t="shared" si="7"/>
        <v>0</v>
      </c>
    </row>
    <row r="132" spans="1:6" s="112" customFormat="1" ht="66" x14ac:dyDescent="0.25">
      <c r="A132" s="69" t="s">
        <v>975</v>
      </c>
      <c r="B132" s="87" t="s">
        <v>827</v>
      </c>
      <c r="C132" s="85" t="s">
        <v>147</v>
      </c>
      <c r="D132" s="86">
        <v>5.1040237844362988</v>
      </c>
      <c r="E132" s="114"/>
      <c r="F132" s="71">
        <f t="shared" si="7"/>
        <v>0</v>
      </c>
    </row>
    <row r="133" spans="1:6" s="112" customFormat="1" ht="26.4" x14ac:dyDescent="0.25">
      <c r="A133" s="69" t="s">
        <v>976</v>
      </c>
      <c r="B133" s="87" t="s">
        <v>146</v>
      </c>
      <c r="C133" s="85" t="s">
        <v>147</v>
      </c>
      <c r="D133" s="86">
        <v>1.9328737582415656</v>
      </c>
      <c r="E133" s="114"/>
      <c r="F133" s="71">
        <f t="shared" si="7"/>
        <v>0</v>
      </c>
    </row>
    <row r="134" spans="1:6" s="112" customFormat="1" ht="26.4" x14ac:dyDescent="0.25">
      <c r="A134" s="69" t="s">
        <v>977</v>
      </c>
      <c r="B134" s="87" t="s">
        <v>149</v>
      </c>
      <c r="C134" s="85" t="s">
        <v>147</v>
      </c>
      <c r="D134" s="86">
        <v>1.9328737582415656</v>
      </c>
      <c r="E134" s="114"/>
      <c r="F134" s="71">
        <f t="shared" si="7"/>
        <v>0</v>
      </c>
    </row>
    <row r="135" spans="1:6" s="112" customFormat="1" ht="79.2" x14ac:dyDescent="0.25">
      <c r="A135" s="69" t="s">
        <v>978</v>
      </c>
      <c r="B135" s="87" t="s">
        <v>181</v>
      </c>
      <c r="C135" s="85" t="s">
        <v>147</v>
      </c>
      <c r="D135" s="86">
        <v>7.1715243298199534</v>
      </c>
      <c r="E135" s="114"/>
      <c r="F135" s="71">
        <f t="shared" si="7"/>
        <v>0</v>
      </c>
    </row>
    <row r="136" spans="1:6" s="112" customFormat="1" ht="52.8" x14ac:dyDescent="0.25">
      <c r="A136" s="69" t="s">
        <v>979</v>
      </c>
      <c r="B136" s="87" t="s">
        <v>183</v>
      </c>
      <c r="C136" s="85" t="s">
        <v>147</v>
      </c>
      <c r="D136" s="86">
        <v>10.547225670180048</v>
      </c>
      <c r="E136" s="114"/>
      <c r="F136" s="71">
        <f t="shared" si="7"/>
        <v>0</v>
      </c>
    </row>
    <row r="137" spans="1:6" s="112" customFormat="1" ht="13.2" x14ac:dyDescent="0.25">
      <c r="A137" s="69" t="s">
        <v>980</v>
      </c>
      <c r="B137" s="87" t="s">
        <v>186</v>
      </c>
      <c r="C137" s="85"/>
      <c r="D137" s="86"/>
      <c r="E137" s="114"/>
      <c r="F137" s="71"/>
    </row>
    <row r="138" spans="1:6" s="112" customFormat="1" ht="79.2" x14ac:dyDescent="0.25">
      <c r="A138" s="69" t="s">
        <v>981</v>
      </c>
      <c r="B138" s="87" t="s">
        <v>948</v>
      </c>
      <c r="C138" s="85" t="s">
        <v>60</v>
      </c>
      <c r="D138" s="86">
        <v>6</v>
      </c>
      <c r="E138" s="114"/>
      <c r="F138" s="71">
        <f t="shared" si="7"/>
        <v>0</v>
      </c>
    </row>
    <row r="139" spans="1:6" s="112" customFormat="1" ht="39.6" x14ac:dyDescent="0.25">
      <c r="A139" s="69" t="s">
        <v>982</v>
      </c>
      <c r="B139" s="87" t="s">
        <v>983</v>
      </c>
      <c r="C139" s="85" t="s">
        <v>60</v>
      </c>
      <c r="D139" s="86">
        <v>6</v>
      </c>
      <c r="E139" s="114"/>
      <c r="F139" s="71">
        <f t="shared" si="7"/>
        <v>0</v>
      </c>
    </row>
    <row r="140" spans="1:6" s="112" customFormat="1" ht="13.2" x14ac:dyDescent="0.25">
      <c r="A140" s="69" t="s">
        <v>984</v>
      </c>
      <c r="B140" s="87" t="s">
        <v>950</v>
      </c>
      <c r="C140" s="85"/>
      <c r="D140" s="86"/>
      <c r="E140" s="114"/>
      <c r="F140" s="71"/>
    </row>
    <row r="141" spans="1:6" s="112" customFormat="1" ht="52.8" x14ac:dyDescent="0.25">
      <c r="A141" s="69" t="s">
        <v>985</v>
      </c>
      <c r="B141" s="87" t="s">
        <v>952</v>
      </c>
      <c r="C141" s="85" t="s">
        <v>60</v>
      </c>
      <c r="D141" s="86">
        <v>6</v>
      </c>
      <c r="E141" s="114"/>
      <c r="F141" s="71">
        <f t="shared" si="7"/>
        <v>0</v>
      </c>
    </row>
    <row r="142" spans="1:6" s="112" customFormat="1" ht="13.2" x14ac:dyDescent="0.25">
      <c r="A142" s="69" t="s">
        <v>986</v>
      </c>
      <c r="B142" s="87" t="s">
        <v>280</v>
      </c>
      <c r="C142" s="85"/>
      <c r="D142" s="86"/>
      <c r="E142" s="114"/>
      <c r="F142" s="71"/>
    </row>
    <row r="143" spans="1:6" s="112" customFormat="1" ht="26.4" x14ac:dyDescent="0.25">
      <c r="A143" s="69" t="s">
        <v>987</v>
      </c>
      <c r="B143" s="87" t="s">
        <v>955</v>
      </c>
      <c r="C143" s="85" t="s">
        <v>60</v>
      </c>
      <c r="D143" s="86">
        <v>6</v>
      </c>
      <c r="E143" s="114"/>
      <c r="F143" s="71">
        <f t="shared" si="7"/>
        <v>0</v>
      </c>
    </row>
    <row r="144" spans="1:6" s="118" customFormat="1" ht="15" customHeight="1" x14ac:dyDescent="0.25">
      <c r="A144" s="78"/>
      <c r="B144" s="21" t="s">
        <v>988</v>
      </c>
      <c r="C144" s="88"/>
      <c r="D144" s="89"/>
      <c r="E144" s="114"/>
      <c r="F144" s="113">
        <f>SUM(F118:F143)</f>
        <v>0</v>
      </c>
    </row>
    <row r="145" spans="1:6" s="128" customFormat="1" ht="26.4" x14ac:dyDescent="0.25">
      <c r="A145" s="78" t="s">
        <v>989</v>
      </c>
      <c r="B145" s="170" t="s">
        <v>990</v>
      </c>
      <c r="C145" s="132"/>
      <c r="D145" s="133"/>
      <c r="E145" s="129"/>
      <c r="F145" s="134"/>
    </row>
    <row r="146" spans="1:6" s="112" customFormat="1" ht="13.2" x14ac:dyDescent="0.25">
      <c r="A146" s="69" t="s">
        <v>991</v>
      </c>
      <c r="B146" s="87" t="s">
        <v>127</v>
      </c>
      <c r="C146" s="85"/>
      <c r="D146" s="86"/>
      <c r="E146" s="114"/>
      <c r="F146" s="71"/>
    </row>
    <row r="147" spans="1:6" s="112" customFormat="1" ht="13.2" x14ac:dyDescent="0.25">
      <c r="A147" s="69" t="s">
        <v>992</v>
      </c>
      <c r="B147" s="87" t="s">
        <v>129</v>
      </c>
      <c r="C147" s="85"/>
      <c r="D147" s="86"/>
      <c r="E147" s="114"/>
      <c r="F147" s="71"/>
    </row>
    <row r="148" spans="1:6" s="112" customFormat="1" ht="66" x14ac:dyDescent="0.25">
      <c r="A148" s="69" t="s">
        <v>993</v>
      </c>
      <c r="B148" s="87" t="s">
        <v>131</v>
      </c>
      <c r="C148" s="85" t="s">
        <v>132</v>
      </c>
      <c r="D148" s="86">
        <v>41.557562684104546</v>
      </c>
      <c r="E148" s="114"/>
      <c r="F148" s="71">
        <f>D148*E148</f>
        <v>0</v>
      </c>
    </row>
    <row r="149" spans="1:6" s="112" customFormat="1" ht="13.2" x14ac:dyDescent="0.25">
      <c r="A149" s="69" t="s">
        <v>994</v>
      </c>
      <c r="B149" s="87" t="s">
        <v>134</v>
      </c>
      <c r="C149" s="85"/>
      <c r="D149" s="86"/>
      <c r="E149" s="114"/>
      <c r="F149" s="71"/>
    </row>
    <row r="150" spans="1:6" s="112" customFormat="1" ht="92.4" x14ac:dyDescent="0.25">
      <c r="A150" s="69" t="s">
        <v>995</v>
      </c>
      <c r="B150" s="87" t="s">
        <v>136</v>
      </c>
      <c r="C150" s="85" t="s">
        <v>132</v>
      </c>
      <c r="D150" s="86">
        <v>54.776214149600442</v>
      </c>
      <c r="E150" s="114"/>
      <c r="F150" s="71">
        <f t="shared" ref="F150:F168" si="8">D150*E150</f>
        <v>0</v>
      </c>
    </row>
    <row r="151" spans="1:6" s="112" customFormat="1" ht="52.8" x14ac:dyDescent="0.25">
      <c r="A151" s="69" t="s">
        <v>996</v>
      </c>
      <c r="B151" s="87" t="s">
        <v>138</v>
      </c>
      <c r="C151" s="85" t="s">
        <v>132</v>
      </c>
      <c r="D151" s="86">
        <v>54.776214149600442</v>
      </c>
      <c r="E151" s="114"/>
      <c r="F151" s="71">
        <f t="shared" si="8"/>
        <v>0</v>
      </c>
    </row>
    <row r="152" spans="1:6" s="112" customFormat="1" ht="79.2" x14ac:dyDescent="0.25">
      <c r="A152" s="69" t="s">
        <v>997</v>
      </c>
      <c r="B152" s="87" t="s">
        <v>140</v>
      </c>
      <c r="C152" s="85" t="s">
        <v>132</v>
      </c>
      <c r="D152" s="86">
        <v>54.776214149600442</v>
      </c>
      <c r="E152" s="114"/>
      <c r="F152" s="71">
        <f t="shared" si="8"/>
        <v>0</v>
      </c>
    </row>
    <row r="153" spans="1:6" s="112" customFormat="1" ht="13.2" x14ac:dyDescent="0.25">
      <c r="A153" s="69" t="s">
        <v>998</v>
      </c>
      <c r="B153" s="87" t="s">
        <v>414</v>
      </c>
      <c r="C153" s="85"/>
      <c r="D153" s="86"/>
      <c r="E153" s="114"/>
      <c r="F153" s="71"/>
    </row>
    <row r="154" spans="1:6" s="112" customFormat="1" ht="92.4" x14ac:dyDescent="0.25">
      <c r="A154" s="69" t="s">
        <v>999</v>
      </c>
      <c r="B154" s="87" t="s">
        <v>416</v>
      </c>
      <c r="C154" s="85" t="s">
        <v>132</v>
      </c>
      <c r="D154" s="86">
        <v>7.0651772991110402</v>
      </c>
      <c r="E154" s="114"/>
      <c r="F154" s="71">
        <f t="shared" si="8"/>
        <v>0</v>
      </c>
    </row>
    <row r="155" spans="1:6" s="112" customFormat="1" ht="79.2" x14ac:dyDescent="0.25">
      <c r="A155" s="69" t="s">
        <v>1000</v>
      </c>
      <c r="B155" s="87" t="s">
        <v>418</v>
      </c>
      <c r="C155" s="85" t="s">
        <v>132</v>
      </c>
      <c r="D155" s="86">
        <v>7.0651772991110402</v>
      </c>
      <c r="E155" s="114"/>
      <c r="F155" s="71">
        <f t="shared" si="8"/>
        <v>0</v>
      </c>
    </row>
    <row r="156" spans="1:6" s="112" customFormat="1" ht="13.2" x14ac:dyDescent="0.25">
      <c r="A156" s="69" t="s">
        <v>1001</v>
      </c>
      <c r="B156" s="87" t="s">
        <v>142</v>
      </c>
      <c r="C156" s="85"/>
      <c r="D156" s="86"/>
      <c r="E156" s="114"/>
      <c r="F156" s="71"/>
    </row>
    <row r="157" spans="1:6" s="112" customFormat="1" ht="66" x14ac:dyDescent="0.25">
      <c r="A157" s="69" t="s">
        <v>1002</v>
      </c>
      <c r="B157" s="87" t="s">
        <v>144</v>
      </c>
      <c r="C157" s="85" t="s">
        <v>132</v>
      </c>
      <c r="D157" s="86">
        <v>29.53001575091281</v>
      </c>
      <c r="E157" s="114"/>
      <c r="F157" s="71">
        <f t="shared" si="8"/>
        <v>0</v>
      </c>
    </row>
    <row r="158" spans="1:6" s="112" customFormat="1" ht="132" x14ac:dyDescent="0.25">
      <c r="A158" s="69" t="s">
        <v>1003</v>
      </c>
      <c r="B158" s="87" t="s">
        <v>151</v>
      </c>
      <c r="C158" s="85" t="s">
        <v>132</v>
      </c>
      <c r="D158" s="86">
        <v>29.53001575091281</v>
      </c>
      <c r="E158" s="114"/>
      <c r="F158" s="71">
        <f t="shared" si="8"/>
        <v>0</v>
      </c>
    </row>
    <row r="159" spans="1:6" s="112" customFormat="1" ht="13.2" x14ac:dyDescent="0.25">
      <c r="A159" s="69" t="s">
        <v>1004</v>
      </c>
      <c r="B159" s="87" t="s">
        <v>154</v>
      </c>
      <c r="C159" s="85"/>
      <c r="D159" s="86"/>
      <c r="E159" s="114"/>
      <c r="F159" s="71"/>
    </row>
    <row r="160" spans="1:6" s="112" customFormat="1" ht="145.19999999999999" x14ac:dyDescent="0.25">
      <c r="A160" s="69" t="s">
        <v>1005</v>
      </c>
      <c r="B160" s="87" t="s">
        <v>939</v>
      </c>
      <c r="C160" s="85" t="s">
        <v>147</v>
      </c>
      <c r="D160" s="86">
        <v>162.421875</v>
      </c>
      <c r="E160" s="114"/>
      <c r="F160" s="71">
        <f t="shared" si="8"/>
        <v>0</v>
      </c>
    </row>
    <row r="161" spans="1:6" s="112" customFormat="1" ht="39.6" x14ac:dyDescent="0.25">
      <c r="A161" s="69" t="s">
        <v>1006</v>
      </c>
      <c r="B161" s="87" t="s">
        <v>177</v>
      </c>
      <c r="C161" s="85" t="s">
        <v>147</v>
      </c>
      <c r="D161" s="86">
        <v>14.4375</v>
      </c>
      <c r="E161" s="114"/>
      <c r="F161" s="71">
        <f t="shared" si="8"/>
        <v>0</v>
      </c>
    </row>
    <row r="162" spans="1:6" s="112" customFormat="1" ht="66" x14ac:dyDescent="0.25">
      <c r="A162" s="69" t="s">
        <v>1007</v>
      </c>
      <c r="B162" s="87" t="s">
        <v>827</v>
      </c>
      <c r="C162" s="85" t="s">
        <v>147</v>
      </c>
      <c r="D162" s="86">
        <v>46.786884690666071</v>
      </c>
      <c r="E162" s="114"/>
      <c r="F162" s="71">
        <f t="shared" si="8"/>
        <v>0</v>
      </c>
    </row>
    <row r="163" spans="1:6" s="112" customFormat="1" ht="26.4" x14ac:dyDescent="0.25">
      <c r="A163" s="69" t="s">
        <v>1008</v>
      </c>
      <c r="B163" s="87" t="s">
        <v>146</v>
      </c>
      <c r="C163" s="85" t="s">
        <v>147</v>
      </c>
      <c r="D163" s="86">
        <v>17.718009450547687</v>
      </c>
      <c r="E163" s="114"/>
      <c r="F163" s="71">
        <f t="shared" si="8"/>
        <v>0</v>
      </c>
    </row>
    <row r="164" spans="1:6" s="112" customFormat="1" ht="26.4" x14ac:dyDescent="0.25">
      <c r="A164" s="69" t="s">
        <v>1009</v>
      </c>
      <c r="B164" s="87" t="s">
        <v>149</v>
      </c>
      <c r="C164" s="85" t="s">
        <v>147</v>
      </c>
      <c r="D164" s="86">
        <v>17.718009450547687</v>
      </c>
      <c r="E164" s="114"/>
      <c r="F164" s="71">
        <f t="shared" si="8"/>
        <v>0</v>
      </c>
    </row>
    <row r="165" spans="1:6" s="112" customFormat="1" ht="79.2" x14ac:dyDescent="0.25">
      <c r="A165" s="69" t="s">
        <v>1010</v>
      </c>
      <c r="B165" s="87" t="s">
        <v>181</v>
      </c>
      <c r="C165" s="85" t="s">
        <v>147</v>
      </c>
      <c r="D165" s="86">
        <v>65.759017038977944</v>
      </c>
      <c r="E165" s="114"/>
      <c r="F165" s="71">
        <f t="shared" si="8"/>
        <v>0</v>
      </c>
    </row>
    <row r="166" spans="1:6" s="112" customFormat="1" ht="52.8" x14ac:dyDescent="0.25">
      <c r="A166" s="69" t="s">
        <v>1011</v>
      </c>
      <c r="B166" s="87" t="s">
        <v>183</v>
      </c>
      <c r="C166" s="85" t="s">
        <v>147</v>
      </c>
      <c r="D166" s="86">
        <v>96.662857961022056</v>
      </c>
      <c r="E166" s="114"/>
      <c r="F166" s="71">
        <f t="shared" si="8"/>
        <v>0</v>
      </c>
    </row>
    <row r="167" spans="1:6" s="112" customFormat="1" ht="13.2" x14ac:dyDescent="0.25">
      <c r="A167" s="69" t="s">
        <v>1012</v>
      </c>
      <c r="B167" s="87" t="s">
        <v>186</v>
      </c>
      <c r="C167" s="85"/>
      <c r="D167" s="86"/>
      <c r="E167" s="114"/>
      <c r="F167" s="71"/>
    </row>
    <row r="168" spans="1:6" s="112" customFormat="1" ht="79.2" x14ac:dyDescent="0.25">
      <c r="A168" s="69" t="s">
        <v>1013</v>
      </c>
      <c r="B168" s="87" t="s">
        <v>948</v>
      </c>
      <c r="C168" s="85" t="s">
        <v>60</v>
      </c>
      <c r="D168" s="86">
        <v>55</v>
      </c>
      <c r="E168" s="114"/>
      <c r="F168" s="71">
        <f t="shared" si="8"/>
        <v>0</v>
      </c>
    </row>
    <row r="169" spans="1:6" s="118" customFormat="1" ht="15" customHeight="1" x14ac:dyDescent="0.25">
      <c r="A169" s="78"/>
      <c r="B169" s="21" t="s">
        <v>1014</v>
      </c>
      <c r="C169" s="88"/>
      <c r="D169" s="89"/>
      <c r="E169" s="114"/>
      <c r="F169" s="113">
        <f>SUM(F148:F168)</f>
        <v>0</v>
      </c>
    </row>
    <row r="170" spans="1:6" s="128" customFormat="1" ht="26.4" x14ac:dyDescent="0.25">
      <c r="A170" s="78" t="s">
        <v>1015</v>
      </c>
      <c r="B170" s="170" t="s">
        <v>1016</v>
      </c>
      <c r="C170" s="132"/>
      <c r="D170" s="133"/>
      <c r="E170" s="129"/>
      <c r="F170" s="134"/>
    </row>
    <row r="171" spans="1:6" s="112" customFormat="1" ht="13.2" x14ac:dyDescent="0.25">
      <c r="A171" s="69" t="s">
        <v>1017</v>
      </c>
      <c r="B171" s="87" t="s">
        <v>127</v>
      </c>
      <c r="C171" s="85"/>
      <c r="D171" s="86"/>
      <c r="E171" s="114"/>
      <c r="F171" s="71"/>
    </row>
    <row r="172" spans="1:6" s="112" customFormat="1" ht="13.2" x14ac:dyDescent="0.25">
      <c r="A172" s="69" t="s">
        <v>992</v>
      </c>
      <c r="B172" s="87" t="s">
        <v>129</v>
      </c>
      <c r="C172" s="85"/>
      <c r="D172" s="86"/>
      <c r="E172" s="114"/>
      <c r="F172" s="71"/>
    </row>
    <row r="173" spans="1:6" s="112" customFormat="1" ht="66" x14ac:dyDescent="0.25">
      <c r="A173" s="69" t="s">
        <v>993</v>
      </c>
      <c r="B173" s="87" t="s">
        <v>131</v>
      </c>
      <c r="C173" s="85" t="s">
        <v>132</v>
      </c>
      <c r="D173" s="86">
        <v>6.0447363904152072</v>
      </c>
      <c r="E173" s="114"/>
      <c r="F173" s="71">
        <f>D173*E173</f>
        <v>0</v>
      </c>
    </row>
    <row r="174" spans="1:6" s="112" customFormat="1" ht="13.2" x14ac:dyDescent="0.25">
      <c r="A174" s="69" t="s">
        <v>994</v>
      </c>
      <c r="B174" s="87" t="s">
        <v>134</v>
      </c>
      <c r="C174" s="85"/>
      <c r="D174" s="86"/>
      <c r="E174" s="114"/>
      <c r="F174" s="71"/>
    </row>
    <row r="175" spans="1:6" s="112" customFormat="1" ht="92.4" x14ac:dyDescent="0.25">
      <c r="A175" s="69" t="s">
        <v>995</v>
      </c>
      <c r="B175" s="87" t="s">
        <v>136</v>
      </c>
      <c r="C175" s="85" t="s">
        <v>132</v>
      </c>
      <c r="D175" s="86">
        <v>7.9674493308509744</v>
      </c>
      <c r="E175" s="114"/>
      <c r="F175" s="71">
        <f t="shared" ref="F175:F193" si="9">D175*E175</f>
        <v>0</v>
      </c>
    </row>
    <row r="176" spans="1:6" s="112" customFormat="1" ht="52.8" x14ac:dyDescent="0.25">
      <c r="A176" s="69" t="s">
        <v>996</v>
      </c>
      <c r="B176" s="87" t="s">
        <v>138</v>
      </c>
      <c r="C176" s="85" t="s">
        <v>132</v>
      </c>
      <c r="D176" s="86">
        <v>7.9674493308509744</v>
      </c>
      <c r="E176" s="114"/>
      <c r="F176" s="71">
        <f t="shared" si="9"/>
        <v>0</v>
      </c>
    </row>
    <row r="177" spans="1:6" s="112" customFormat="1" ht="79.2" x14ac:dyDescent="0.25">
      <c r="A177" s="69" t="s">
        <v>997</v>
      </c>
      <c r="B177" s="87" t="s">
        <v>140</v>
      </c>
      <c r="C177" s="85" t="s">
        <v>132</v>
      </c>
      <c r="D177" s="86">
        <v>7.9674493308509744</v>
      </c>
      <c r="E177" s="114"/>
      <c r="F177" s="71">
        <f t="shared" si="9"/>
        <v>0</v>
      </c>
    </row>
    <row r="178" spans="1:6" s="112" customFormat="1" ht="13.2" x14ac:dyDescent="0.25">
      <c r="A178" s="69" t="s">
        <v>998</v>
      </c>
      <c r="B178" s="87" t="s">
        <v>414</v>
      </c>
      <c r="C178" s="85"/>
      <c r="D178" s="86"/>
      <c r="E178" s="114"/>
      <c r="F178" s="71"/>
    </row>
    <row r="179" spans="1:6" s="112" customFormat="1" ht="92.4" x14ac:dyDescent="0.25">
      <c r="A179" s="69" t="s">
        <v>999</v>
      </c>
      <c r="B179" s="87" t="s">
        <v>416</v>
      </c>
      <c r="C179" s="85" t="s">
        <v>132</v>
      </c>
      <c r="D179" s="86">
        <v>1.0276621525979694</v>
      </c>
      <c r="E179" s="114"/>
      <c r="F179" s="71">
        <f t="shared" si="9"/>
        <v>0</v>
      </c>
    </row>
    <row r="180" spans="1:6" s="112" customFormat="1" ht="79.2" x14ac:dyDescent="0.25">
      <c r="A180" s="69" t="s">
        <v>1000</v>
      </c>
      <c r="B180" s="87" t="s">
        <v>418</v>
      </c>
      <c r="C180" s="85" t="s">
        <v>132</v>
      </c>
      <c r="D180" s="86">
        <v>1.0276621525979694</v>
      </c>
      <c r="E180" s="114"/>
      <c r="F180" s="71">
        <f t="shared" si="9"/>
        <v>0</v>
      </c>
    </row>
    <row r="181" spans="1:6" s="112" customFormat="1" ht="13.2" x14ac:dyDescent="0.25">
      <c r="A181" s="69" t="s">
        <v>1001</v>
      </c>
      <c r="B181" s="87" t="s">
        <v>142</v>
      </c>
      <c r="C181" s="85"/>
      <c r="D181" s="86"/>
      <c r="E181" s="114"/>
      <c r="F181" s="71"/>
    </row>
    <row r="182" spans="1:6" s="112" customFormat="1" ht="66" x14ac:dyDescent="0.25">
      <c r="A182" s="69" t="s">
        <v>1002</v>
      </c>
      <c r="B182" s="87" t="s">
        <v>144</v>
      </c>
      <c r="C182" s="85" t="s">
        <v>132</v>
      </c>
      <c r="D182" s="86">
        <v>4.2952750183145909</v>
      </c>
      <c r="E182" s="114"/>
      <c r="F182" s="71">
        <f t="shared" si="9"/>
        <v>0</v>
      </c>
    </row>
    <row r="183" spans="1:6" s="112" customFormat="1" ht="132" x14ac:dyDescent="0.25">
      <c r="A183" s="69" t="s">
        <v>1003</v>
      </c>
      <c r="B183" s="87" t="s">
        <v>151</v>
      </c>
      <c r="C183" s="85" t="s">
        <v>132</v>
      </c>
      <c r="D183" s="86">
        <v>4.2952750183145909</v>
      </c>
      <c r="E183" s="114"/>
      <c r="F183" s="71">
        <f t="shared" si="9"/>
        <v>0</v>
      </c>
    </row>
    <row r="184" spans="1:6" s="112" customFormat="1" ht="13.2" x14ac:dyDescent="0.25">
      <c r="A184" s="69" t="s">
        <v>1018</v>
      </c>
      <c r="B184" s="87" t="s">
        <v>154</v>
      </c>
      <c r="C184" s="85"/>
      <c r="D184" s="86"/>
      <c r="E184" s="114"/>
      <c r="F184" s="71"/>
    </row>
    <row r="185" spans="1:6" s="112" customFormat="1" ht="145.19999999999999" x14ac:dyDescent="0.25">
      <c r="A185" s="69" t="s">
        <v>1019</v>
      </c>
      <c r="B185" s="87" t="s">
        <v>939</v>
      </c>
      <c r="C185" s="85" t="s">
        <v>147</v>
      </c>
      <c r="D185" s="86">
        <v>23.625</v>
      </c>
      <c r="E185" s="114"/>
      <c r="F185" s="71">
        <f t="shared" si="9"/>
        <v>0</v>
      </c>
    </row>
    <row r="186" spans="1:6" s="112" customFormat="1" ht="39.6" x14ac:dyDescent="0.25">
      <c r="A186" s="69" t="s">
        <v>1020</v>
      </c>
      <c r="B186" s="87" t="s">
        <v>177</v>
      </c>
      <c r="C186" s="85" t="s">
        <v>147</v>
      </c>
      <c r="D186" s="86">
        <v>2.1</v>
      </c>
      <c r="E186" s="114"/>
      <c r="F186" s="71">
        <f t="shared" si="9"/>
        <v>0</v>
      </c>
    </row>
    <row r="187" spans="1:6" s="112" customFormat="1" ht="66" x14ac:dyDescent="0.25">
      <c r="A187" s="69" t="s">
        <v>1021</v>
      </c>
      <c r="B187" s="87" t="s">
        <v>827</v>
      </c>
      <c r="C187" s="85" t="s">
        <v>147</v>
      </c>
      <c r="D187" s="86">
        <v>6.8053650459150647</v>
      </c>
      <c r="E187" s="114"/>
      <c r="F187" s="71">
        <f t="shared" si="9"/>
        <v>0</v>
      </c>
    </row>
    <row r="188" spans="1:6" s="112" customFormat="1" ht="26.4" x14ac:dyDescent="0.25">
      <c r="A188" s="69" t="s">
        <v>1022</v>
      </c>
      <c r="B188" s="87" t="s">
        <v>146</v>
      </c>
      <c r="C188" s="85" t="s">
        <v>147</v>
      </c>
      <c r="D188" s="86">
        <v>2.5771650109887543</v>
      </c>
      <c r="E188" s="114"/>
      <c r="F188" s="71">
        <f t="shared" si="9"/>
        <v>0</v>
      </c>
    </row>
    <row r="189" spans="1:6" s="112" customFormat="1" ht="26.4" x14ac:dyDescent="0.25">
      <c r="A189" s="69" t="s">
        <v>1023</v>
      </c>
      <c r="B189" s="87" t="s">
        <v>149</v>
      </c>
      <c r="C189" s="85" t="s">
        <v>147</v>
      </c>
      <c r="D189" s="86">
        <v>2.5771650109887543</v>
      </c>
      <c r="E189" s="114"/>
      <c r="F189" s="71">
        <f t="shared" si="9"/>
        <v>0</v>
      </c>
    </row>
    <row r="190" spans="1:6" s="112" customFormat="1" ht="79.2" x14ac:dyDescent="0.25">
      <c r="A190" s="69" t="s">
        <v>1024</v>
      </c>
      <c r="B190" s="87" t="s">
        <v>181</v>
      </c>
      <c r="C190" s="85" t="s">
        <v>147</v>
      </c>
      <c r="D190" s="86">
        <v>9.5628505628468101</v>
      </c>
      <c r="E190" s="114"/>
      <c r="F190" s="71">
        <f t="shared" si="9"/>
        <v>0</v>
      </c>
    </row>
    <row r="191" spans="1:6" s="112" customFormat="1" ht="52.8" x14ac:dyDescent="0.25">
      <c r="A191" s="69" t="s">
        <v>1025</v>
      </c>
      <c r="B191" s="87" t="s">
        <v>183</v>
      </c>
      <c r="C191" s="85" t="s">
        <v>147</v>
      </c>
      <c r="D191" s="86">
        <v>14.06214943715319</v>
      </c>
      <c r="E191" s="114"/>
      <c r="F191" s="71">
        <f t="shared" si="9"/>
        <v>0</v>
      </c>
    </row>
    <row r="192" spans="1:6" s="112" customFormat="1" ht="13.2" x14ac:dyDescent="0.25">
      <c r="A192" s="69" t="s">
        <v>1026</v>
      </c>
      <c r="B192" s="87" t="s">
        <v>186</v>
      </c>
      <c r="C192" s="85"/>
      <c r="D192" s="86"/>
      <c r="E192" s="114"/>
      <c r="F192" s="71"/>
    </row>
    <row r="193" spans="1:6" s="112" customFormat="1" ht="79.2" x14ac:dyDescent="0.25">
      <c r="A193" s="69" t="s">
        <v>1027</v>
      </c>
      <c r="B193" s="87" t="s">
        <v>948</v>
      </c>
      <c r="C193" s="85" t="s">
        <v>60</v>
      </c>
      <c r="D193" s="86">
        <v>8</v>
      </c>
      <c r="E193" s="114"/>
      <c r="F193" s="71">
        <f t="shared" si="9"/>
        <v>0</v>
      </c>
    </row>
    <row r="194" spans="1:6" s="118" customFormat="1" ht="15" customHeight="1" x14ac:dyDescent="0.25">
      <c r="A194" s="78"/>
      <c r="B194" s="21" t="s">
        <v>1028</v>
      </c>
      <c r="C194" s="88"/>
      <c r="D194" s="89"/>
      <c r="E194" s="114"/>
      <c r="F194" s="113">
        <f>SUM(F173:F193)</f>
        <v>0</v>
      </c>
    </row>
    <row r="195" spans="1:6" s="118" customFormat="1" ht="15" customHeight="1" x14ac:dyDescent="0.25">
      <c r="A195" s="78"/>
      <c r="B195" s="21" t="s">
        <v>1029</v>
      </c>
      <c r="C195" s="88"/>
      <c r="D195" s="89"/>
      <c r="E195" s="114"/>
      <c r="F195" s="113">
        <f>F194+F169+F144+F114</f>
        <v>0</v>
      </c>
    </row>
    <row r="196" spans="1:6" s="111" customFormat="1" ht="15" customHeight="1" x14ac:dyDescent="0.25">
      <c r="A196" s="74" t="s">
        <v>1030</v>
      </c>
      <c r="B196" s="91" t="s">
        <v>280</v>
      </c>
      <c r="C196" s="76"/>
      <c r="D196" s="77"/>
      <c r="E196" s="114"/>
      <c r="F196" s="110"/>
    </row>
    <row r="197" spans="1:6" s="112" customFormat="1" ht="132" x14ac:dyDescent="0.25">
      <c r="A197" s="69" t="s">
        <v>1031</v>
      </c>
      <c r="B197" s="63" t="s">
        <v>1032</v>
      </c>
      <c r="C197" s="85"/>
      <c r="D197" s="86"/>
      <c r="E197" s="114"/>
      <c r="F197" s="71"/>
    </row>
    <row r="198" spans="1:6" s="118" customFormat="1" ht="15" customHeight="1" x14ac:dyDescent="0.25">
      <c r="A198" s="69" t="s">
        <v>1033</v>
      </c>
      <c r="B198" s="93" t="s">
        <v>1034</v>
      </c>
      <c r="C198" s="85" t="s">
        <v>191</v>
      </c>
      <c r="D198" s="86">
        <v>83</v>
      </c>
      <c r="E198" s="114"/>
      <c r="F198" s="119">
        <f>D198*E198</f>
        <v>0</v>
      </c>
    </row>
    <row r="199" spans="1:6" s="118" customFormat="1" ht="15" customHeight="1" x14ac:dyDescent="0.25">
      <c r="A199" s="69" t="s">
        <v>1035</v>
      </c>
      <c r="B199" s="93" t="s">
        <v>904</v>
      </c>
      <c r="C199" s="85" t="s">
        <v>191</v>
      </c>
      <c r="D199" s="86">
        <v>104</v>
      </c>
      <c r="E199" s="114"/>
      <c r="F199" s="119">
        <f>D199*E199</f>
        <v>0</v>
      </c>
    </row>
    <row r="200" spans="1:6" s="112" customFormat="1" ht="105.6" x14ac:dyDescent="0.25">
      <c r="A200" s="69" t="s">
        <v>1036</v>
      </c>
      <c r="B200" s="63" t="s">
        <v>1037</v>
      </c>
      <c r="C200" s="85"/>
      <c r="D200" s="86"/>
      <c r="E200" s="114"/>
      <c r="F200" s="71"/>
    </row>
    <row r="201" spans="1:6" s="118" customFormat="1" ht="15" customHeight="1" x14ac:dyDescent="0.25">
      <c r="A201" s="69" t="s">
        <v>1038</v>
      </c>
      <c r="B201" s="93" t="s">
        <v>904</v>
      </c>
      <c r="C201" s="85" t="s">
        <v>191</v>
      </c>
      <c r="D201" s="86">
        <v>17</v>
      </c>
      <c r="E201" s="114"/>
      <c r="F201" s="119">
        <f>D201*E201</f>
        <v>0</v>
      </c>
    </row>
    <row r="202" spans="1:6" s="118" customFormat="1" ht="15" customHeight="1" x14ac:dyDescent="0.25">
      <c r="A202" s="69" t="s">
        <v>1039</v>
      </c>
      <c r="B202" s="93" t="s">
        <v>888</v>
      </c>
      <c r="C202" s="85" t="s">
        <v>191</v>
      </c>
      <c r="D202" s="86">
        <v>13.7</v>
      </c>
      <c r="E202" s="114"/>
      <c r="F202" s="119">
        <f>D202*E202</f>
        <v>0</v>
      </c>
    </row>
    <row r="203" spans="1:6" s="118" customFormat="1" ht="15" customHeight="1" x14ac:dyDescent="0.25">
      <c r="A203" s="78"/>
      <c r="B203" s="21" t="s">
        <v>1040</v>
      </c>
      <c r="C203" s="88"/>
      <c r="D203" s="89"/>
      <c r="E203" s="116"/>
      <c r="F203" s="113">
        <f>SUM(F198:F202)</f>
        <v>0</v>
      </c>
    </row>
    <row r="204" spans="1:6" s="112" customFormat="1" ht="19.5" customHeight="1" x14ac:dyDescent="0.25">
      <c r="A204" s="44"/>
      <c r="B204" s="21" t="s">
        <v>1041</v>
      </c>
      <c r="C204" s="76"/>
      <c r="D204" s="89"/>
      <c r="E204" s="109"/>
      <c r="F204" s="113">
        <f>F203+F195+F84+F78+F34+F19</f>
        <v>0</v>
      </c>
    </row>
  </sheetData>
  <printOptions horizontalCentered="1"/>
  <pageMargins left="0.78740157480314965" right="0.78740157480314965" top="1.1811023622047245" bottom="0.59055118110236227" header="0.39370078740157483" footer="0"/>
  <pageSetup paperSize="9" scale="56" fitToHeight="0" orientation="portrait" r:id="rId1"/>
  <headerFooter alignWithMargins="0">
    <oddFooter>&amp;R&amp;P/&amp;N</oddFooter>
    <evenHeader>&amp;L&amp;G</evenHeader>
    <evenFooter>&amp;L&amp;P/&amp;N</even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E9FAF-A67A-40D6-9030-7FB0554A444F}">
  <sheetPr codeName="Folha15">
    <tabColor rgb="FF00B0F0"/>
    <pageSetUpPr fitToPage="1"/>
  </sheetPr>
  <dimension ref="A1:P108"/>
  <sheetViews>
    <sheetView view="pageBreakPreview" topLeftCell="B1" zoomScaleNormal="100" zoomScaleSheetLayoutView="100" workbookViewId="0">
      <pane ySplit="4" topLeftCell="A99" activePane="bottomLeft" state="frozen"/>
      <selection activeCell="D37" sqref="D37"/>
      <selection pane="bottomLeft" activeCell="B71" sqref="B71"/>
    </sheetView>
  </sheetViews>
  <sheetFormatPr defaultColWidth="9.109375" defaultRowHeight="13.2" x14ac:dyDescent="0.25"/>
  <cols>
    <col min="1" max="1" width="11.44140625" style="3" bestFit="1" customWidth="1"/>
    <col min="2" max="2" width="70.6640625" style="3" customWidth="1"/>
    <col min="3" max="3" width="10.5546875" style="3" customWidth="1"/>
    <col min="4" max="4" width="18.5546875" style="2" customWidth="1"/>
    <col min="5" max="6" width="18.6640625" style="5" customWidth="1"/>
    <col min="7" max="16384" width="9.109375" style="3"/>
  </cols>
  <sheetData>
    <row r="1" spans="1:13" s="1" customFormat="1" ht="13.8" x14ac:dyDescent="0.25">
      <c r="A1" s="28" t="s">
        <v>1</v>
      </c>
      <c r="B1" s="27"/>
      <c r="C1" s="29" t="s">
        <v>34</v>
      </c>
      <c r="D1" s="30" t="s">
        <v>35</v>
      </c>
      <c r="E1" s="31" t="s">
        <v>36</v>
      </c>
      <c r="F1" s="32" t="s">
        <v>2</v>
      </c>
    </row>
    <row r="2" spans="1:13" s="1" customFormat="1" ht="13.8" x14ac:dyDescent="0.25">
      <c r="A2" s="15"/>
      <c r="B2" s="16"/>
      <c r="C2" s="17"/>
      <c r="D2" s="19"/>
      <c r="E2" s="19" t="s">
        <v>3</v>
      </c>
      <c r="F2" s="19" t="s">
        <v>3</v>
      </c>
    </row>
    <row r="3" spans="1:13" s="112" customFormat="1" ht="13.8" x14ac:dyDescent="0.25">
      <c r="A3" s="159">
        <v>3</v>
      </c>
      <c r="B3" s="160" t="s">
        <v>21</v>
      </c>
      <c r="C3" s="159"/>
      <c r="D3" s="161"/>
      <c r="E3" s="162"/>
      <c r="F3" s="75"/>
    </row>
    <row r="4" spans="1:13" s="111" customFormat="1" x14ac:dyDescent="0.25">
      <c r="A4" s="74">
        <v>3.2</v>
      </c>
      <c r="B4" s="67" t="s">
        <v>22</v>
      </c>
      <c r="C4" s="76"/>
      <c r="D4" s="77"/>
      <c r="E4" s="109"/>
      <c r="F4" s="110"/>
      <c r="M4" s="112"/>
    </row>
    <row r="5" spans="1:13" s="112" customFormat="1" ht="45.6" x14ac:dyDescent="0.25">
      <c r="A5" s="78"/>
      <c r="B5" s="79" t="s">
        <v>1042</v>
      </c>
      <c r="C5" s="76"/>
      <c r="D5" s="80"/>
      <c r="E5" s="109"/>
      <c r="F5" s="110"/>
    </row>
    <row r="6" spans="1:13" s="112" customFormat="1" x14ac:dyDescent="0.25">
      <c r="A6" s="74" t="s">
        <v>1043</v>
      </c>
      <c r="B6" s="82" t="s">
        <v>127</v>
      </c>
      <c r="C6" s="76"/>
      <c r="D6" s="77"/>
      <c r="E6" s="109" t="s">
        <v>290</v>
      </c>
      <c r="F6" s="113"/>
    </row>
    <row r="7" spans="1:13" s="112" customFormat="1" x14ac:dyDescent="0.25">
      <c r="A7" s="44" t="s">
        <v>1044</v>
      </c>
      <c r="B7" s="83" t="s">
        <v>129</v>
      </c>
      <c r="C7" s="76"/>
      <c r="D7" s="77"/>
      <c r="E7" s="114"/>
      <c r="F7" s="113"/>
    </row>
    <row r="8" spans="1:13" s="112" customFormat="1" ht="66" x14ac:dyDescent="0.25">
      <c r="A8" s="69" t="s">
        <v>1045</v>
      </c>
      <c r="B8" s="84" t="s">
        <v>131</v>
      </c>
      <c r="C8" s="85" t="s">
        <v>132</v>
      </c>
      <c r="D8" s="86">
        <v>21.616390000000003</v>
      </c>
      <c r="E8" s="114"/>
      <c r="F8" s="71">
        <f>D8*E8</f>
        <v>0</v>
      </c>
    </row>
    <row r="9" spans="1:13" s="112" customFormat="1" ht="15" customHeight="1" x14ac:dyDescent="0.25">
      <c r="A9" s="44" t="s">
        <v>1046</v>
      </c>
      <c r="B9" s="83" t="s">
        <v>134</v>
      </c>
      <c r="C9" s="76"/>
      <c r="D9" s="77"/>
      <c r="E9" s="114"/>
      <c r="F9" s="71"/>
    </row>
    <row r="10" spans="1:13" s="112" customFormat="1" ht="92.4" x14ac:dyDescent="0.25">
      <c r="A10" s="44" t="s">
        <v>1047</v>
      </c>
      <c r="B10" s="84" t="s">
        <v>136</v>
      </c>
      <c r="C10" s="85" t="s">
        <v>132</v>
      </c>
      <c r="D10" s="86">
        <v>169.56644999999997</v>
      </c>
      <c r="E10" s="114"/>
      <c r="F10" s="71">
        <f t="shared" ref="F10:F15" si="0">D10*E10</f>
        <v>0</v>
      </c>
    </row>
    <row r="11" spans="1:13" s="112" customFormat="1" ht="52.8" x14ac:dyDescent="0.25">
      <c r="A11" s="44" t="s">
        <v>1048</v>
      </c>
      <c r="B11" s="84" t="s">
        <v>138</v>
      </c>
      <c r="C11" s="85" t="s">
        <v>132</v>
      </c>
      <c r="D11" s="86">
        <v>169.56644999999997</v>
      </c>
      <c r="E11" s="114"/>
      <c r="F11" s="71">
        <f t="shared" si="0"/>
        <v>0</v>
      </c>
    </row>
    <row r="12" spans="1:13" s="112" customFormat="1" ht="79.2" x14ac:dyDescent="0.25">
      <c r="A12" s="44" t="s">
        <v>1049</v>
      </c>
      <c r="B12" s="84" t="s">
        <v>140</v>
      </c>
      <c r="C12" s="85" t="s">
        <v>132</v>
      </c>
      <c r="D12" s="86">
        <v>169.56644999999997</v>
      </c>
      <c r="E12" s="114"/>
      <c r="F12" s="71">
        <f t="shared" si="0"/>
        <v>0</v>
      </c>
    </row>
    <row r="13" spans="1:13" s="112" customFormat="1" ht="15" customHeight="1" x14ac:dyDescent="0.25">
      <c r="A13" s="44" t="s">
        <v>1050</v>
      </c>
      <c r="B13" s="83" t="s">
        <v>414</v>
      </c>
      <c r="C13" s="76"/>
      <c r="D13" s="77"/>
      <c r="E13" s="114"/>
      <c r="F13" s="71"/>
    </row>
    <row r="14" spans="1:13" s="112" customFormat="1" ht="92.4" x14ac:dyDescent="0.25">
      <c r="A14" s="44" t="s">
        <v>1051</v>
      </c>
      <c r="B14" s="84" t="s">
        <v>416</v>
      </c>
      <c r="C14" s="85" t="s">
        <v>132</v>
      </c>
      <c r="D14" s="86">
        <v>438.798</v>
      </c>
      <c r="E14" s="114"/>
      <c r="F14" s="71">
        <f t="shared" si="0"/>
        <v>0</v>
      </c>
    </row>
    <row r="15" spans="1:13" s="112" customFormat="1" ht="79.2" x14ac:dyDescent="0.25">
      <c r="A15" s="44" t="s">
        <v>1052</v>
      </c>
      <c r="B15" s="84" t="s">
        <v>418</v>
      </c>
      <c r="C15" s="85" t="s">
        <v>132</v>
      </c>
      <c r="D15" s="86">
        <v>438.798</v>
      </c>
      <c r="E15" s="114"/>
      <c r="F15" s="71">
        <f t="shared" si="0"/>
        <v>0</v>
      </c>
    </row>
    <row r="16" spans="1:13" s="112" customFormat="1" x14ac:dyDescent="0.25">
      <c r="A16" s="78"/>
      <c r="B16" s="21" t="s">
        <v>1053</v>
      </c>
      <c r="C16" s="88"/>
      <c r="D16" s="89"/>
      <c r="E16" s="114"/>
      <c r="F16" s="113">
        <f>SUM(F8:F15)</f>
        <v>0</v>
      </c>
    </row>
    <row r="17" spans="1:6" s="112" customFormat="1" x14ac:dyDescent="0.25">
      <c r="A17" s="74" t="s">
        <v>1054</v>
      </c>
      <c r="B17" s="82" t="s">
        <v>154</v>
      </c>
      <c r="C17" s="76"/>
      <c r="D17" s="77"/>
      <c r="E17" s="114"/>
      <c r="F17" s="113"/>
    </row>
    <row r="18" spans="1:6" s="112" customFormat="1" ht="132" x14ac:dyDescent="0.25">
      <c r="A18" s="44" t="s">
        <v>1055</v>
      </c>
      <c r="B18" s="84" t="s">
        <v>156</v>
      </c>
      <c r="C18" s="85"/>
      <c r="D18" s="86"/>
      <c r="E18" s="114"/>
      <c r="F18" s="71"/>
    </row>
    <row r="19" spans="1:6" s="112" customFormat="1" ht="15" customHeight="1" x14ac:dyDescent="0.25">
      <c r="A19" s="69" t="s">
        <v>1056</v>
      </c>
      <c r="B19" s="84" t="s">
        <v>158</v>
      </c>
      <c r="C19" s="85"/>
      <c r="D19" s="86"/>
      <c r="E19" s="114"/>
      <c r="F19" s="71"/>
    </row>
    <row r="20" spans="1:6" s="112" customFormat="1" ht="15" customHeight="1" x14ac:dyDescent="0.25">
      <c r="A20" s="69" t="s">
        <v>1057</v>
      </c>
      <c r="B20" s="84" t="s">
        <v>160</v>
      </c>
      <c r="C20" s="85" t="s">
        <v>147</v>
      </c>
      <c r="D20" s="86">
        <v>988.96494600000005</v>
      </c>
      <c r="E20" s="114"/>
      <c r="F20" s="71">
        <f>D20*E20</f>
        <v>0</v>
      </c>
    </row>
    <row r="21" spans="1:6" s="112" customFormat="1" ht="15" customHeight="1" x14ac:dyDescent="0.25">
      <c r="A21" s="69" t="s">
        <v>1058</v>
      </c>
      <c r="B21" s="84" t="s">
        <v>162</v>
      </c>
      <c r="C21" s="85" t="s">
        <v>147</v>
      </c>
      <c r="D21" s="86">
        <v>168.94075410960016</v>
      </c>
      <c r="E21" s="114"/>
      <c r="F21" s="71">
        <f>D21*E21</f>
        <v>0</v>
      </c>
    </row>
    <row r="22" spans="1:6" s="112" customFormat="1" ht="15" customHeight="1" x14ac:dyDescent="0.25">
      <c r="A22" s="69" t="s">
        <v>1059</v>
      </c>
      <c r="B22" s="84" t="s">
        <v>170</v>
      </c>
      <c r="C22" s="85"/>
      <c r="D22" s="86"/>
      <c r="E22" s="114"/>
      <c r="F22" s="71"/>
    </row>
    <row r="23" spans="1:6" s="112" customFormat="1" ht="15" customHeight="1" x14ac:dyDescent="0.25">
      <c r="A23" s="69" t="s">
        <v>1060</v>
      </c>
      <c r="B23" s="84" t="s">
        <v>160</v>
      </c>
      <c r="C23" s="85" t="s">
        <v>147</v>
      </c>
      <c r="D23" s="86">
        <v>109.88499400000002</v>
      </c>
      <c r="E23" s="114"/>
      <c r="F23" s="71">
        <f t="shared" ref="F23:F28" si="1">D23*E23</f>
        <v>0</v>
      </c>
    </row>
    <row r="24" spans="1:6" s="112" customFormat="1" ht="15" customHeight="1" x14ac:dyDescent="0.25">
      <c r="A24" s="69" t="s">
        <v>1061</v>
      </c>
      <c r="B24" s="84" t="s">
        <v>162</v>
      </c>
      <c r="C24" s="85" t="s">
        <v>147</v>
      </c>
      <c r="D24" s="86">
        <v>23.037375560400019</v>
      </c>
      <c r="E24" s="114"/>
      <c r="F24" s="71">
        <f t="shared" si="1"/>
        <v>0</v>
      </c>
    </row>
    <row r="25" spans="1:6" s="112" customFormat="1" ht="39.6" x14ac:dyDescent="0.25">
      <c r="A25" s="44" t="s">
        <v>1062</v>
      </c>
      <c r="B25" s="84" t="s">
        <v>177</v>
      </c>
      <c r="C25" s="85" t="s">
        <v>147</v>
      </c>
      <c r="D25" s="70">
        <v>109.88499400000002</v>
      </c>
      <c r="E25" s="114"/>
      <c r="F25" s="71">
        <f t="shared" si="1"/>
        <v>0</v>
      </c>
    </row>
    <row r="26" spans="1:6" s="112" customFormat="1" ht="66" x14ac:dyDescent="0.25">
      <c r="A26" s="44" t="s">
        <v>1063</v>
      </c>
      <c r="B26" s="84" t="s">
        <v>827</v>
      </c>
      <c r="C26" s="85" t="s">
        <v>147</v>
      </c>
      <c r="D26" s="86">
        <v>402.39448447564524</v>
      </c>
      <c r="E26" s="114"/>
      <c r="F26" s="71">
        <f t="shared" si="1"/>
        <v>0</v>
      </c>
    </row>
    <row r="27" spans="1:6" s="112" customFormat="1" ht="79.2" x14ac:dyDescent="0.25">
      <c r="A27" s="44" t="s">
        <v>1064</v>
      </c>
      <c r="B27" s="84" t="s">
        <v>181</v>
      </c>
      <c r="C27" s="85" t="s">
        <v>147</v>
      </c>
      <c r="D27" s="86">
        <v>769.19495800000038</v>
      </c>
      <c r="E27" s="114"/>
      <c r="F27" s="71">
        <f t="shared" si="1"/>
        <v>0</v>
      </c>
    </row>
    <row r="28" spans="1:6" s="112" customFormat="1" ht="52.8" x14ac:dyDescent="0.25">
      <c r="A28" s="44" t="s">
        <v>1065</v>
      </c>
      <c r="B28" s="84" t="s">
        <v>183</v>
      </c>
      <c r="C28" s="85" t="s">
        <v>147</v>
      </c>
      <c r="D28" s="86">
        <v>521.63311166999995</v>
      </c>
      <c r="E28" s="114"/>
      <c r="F28" s="71">
        <f t="shared" si="1"/>
        <v>0</v>
      </c>
    </row>
    <row r="29" spans="1:6" s="112" customFormat="1" x14ac:dyDescent="0.25">
      <c r="A29" s="78"/>
      <c r="B29" s="21" t="s">
        <v>1066</v>
      </c>
      <c r="C29" s="88"/>
      <c r="D29" s="89"/>
      <c r="E29" s="114"/>
      <c r="F29" s="113">
        <f>SUM(F20:F28)</f>
        <v>0</v>
      </c>
    </row>
    <row r="30" spans="1:6" s="112" customFormat="1" x14ac:dyDescent="0.25">
      <c r="A30" s="74" t="s">
        <v>1067</v>
      </c>
      <c r="B30" s="91" t="s">
        <v>186</v>
      </c>
      <c r="C30" s="76"/>
      <c r="D30" s="77"/>
      <c r="E30" s="114"/>
      <c r="F30" s="113"/>
    </row>
    <row r="31" spans="1:6" s="112" customFormat="1" ht="52.8" x14ac:dyDescent="0.25">
      <c r="A31" s="69" t="s">
        <v>1068</v>
      </c>
      <c r="B31" s="84" t="s">
        <v>1069</v>
      </c>
      <c r="C31" s="85"/>
      <c r="D31" s="92"/>
      <c r="E31" s="114"/>
      <c r="F31" s="71"/>
    </row>
    <row r="32" spans="1:6" s="112" customFormat="1" x14ac:dyDescent="0.25">
      <c r="A32" s="69" t="s">
        <v>1070</v>
      </c>
      <c r="B32" s="93" t="s">
        <v>840</v>
      </c>
      <c r="C32" s="94" t="s">
        <v>191</v>
      </c>
      <c r="D32" s="95">
        <v>739.83500000000004</v>
      </c>
      <c r="E32" s="114"/>
      <c r="F32" s="119">
        <f>D32*E32</f>
        <v>0</v>
      </c>
    </row>
    <row r="33" spans="1:13" s="118" customFormat="1" x14ac:dyDescent="0.25">
      <c r="A33" s="69" t="s">
        <v>1071</v>
      </c>
      <c r="B33" s="93" t="s">
        <v>1072</v>
      </c>
      <c r="C33" s="94" t="s">
        <v>191</v>
      </c>
      <c r="D33" s="95">
        <v>9.93</v>
      </c>
      <c r="E33" s="114"/>
      <c r="F33" s="119">
        <f t="shared" ref="F33:F67" si="2">D33*E33</f>
        <v>0</v>
      </c>
      <c r="M33" s="112"/>
    </row>
    <row r="34" spans="1:13" s="118" customFormat="1" ht="15" customHeight="1" x14ac:dyDescent="0.25">
      <c r="A34" s="69" t="s">
        <v>1073</v>
      </c>
      <c r="B34" s="93" t="s">
        <v>846</v>
      </c>
      <c r="C34" s="94" t="s">
        <v>191</v>
      </c>
      <c r="D34" s="95">
        <v>1167.2</v>
      </c>
      <c r="E34" s="114"/>
      <c r="F34" s="119">
        <f t="shared" si="2"/>
        <v>0</v>
      </c>
      <c r="M34" s="112"/>
    </row>
    <row r="35" spans="1:13" s="112" customFormat="1" ht="52.8" x14ac:dyDescent="0.25">
      <c r="A35" s="69" t="s">
        <v>1074</v>
      </c>
      <c r="B35" s="84" t="s">
        <v>1075</v>
      </c>
      <c r="C35" s="85"/>
      <c r="D35" s="92"/>
      <c r="E35" s="114"/>
      <c r="F35" s="119"/>
    </row>
    <row r="36" spans="1:13" s="112" customFormat="1" x14ac:dyDescent="0.25">
      <c r="A36" s="69" t="s">
        <v>1076</v>
      </c>
      <c r="B36" s="93" t="s">
        <v>850</v>
      </c>
      <c r="C36" s="94"/>
      <c r="D36" s="95"/>
      <c r="E36" s="114"/>
      <c r="F36" s="119">
        <f t="shared" si="2"/>
        <v>0</v>
      </c>
    </row>
    <row r="37" spans="1:13" s="112" customFormat="1" x14ac:dyDescent="0.25">
      <c r="A37" s="69" t="s">
        <v>1077</v>
      </c>
      <c r="B37" s="93" t="s">
        <v>852</v>
      </c>
      <c r="C37" s="94" t="s">
        <v>60</v>
      </c>
      <c r="D37" s="95">
        <v>15</v>
      </c>
      <c r="E37" s="114"/>
      <c r="F37" s="119">
        <f t="shared" si="2"/>
        <v>0</v>
      </c>
    </row>
    <row r="38" spans="1:13" s="118" customFormat="1" ht="15" customHeight="1" x14ac:dyDescent="0.25">
      <c r="A38" s="69" t="s">
        <v>1078</v>
      </c>
      <c r="B38" s="93" t="s">
        <v>854</v>
      </c>
      <c r="C38" s="94" t="s">
        <v>60</v>
      </c>
      <c r="D38" s="95">
        <v>3</v>
      </c>
      <c r="E38" s="114"/>
      <c r="F38" s="119">
        <f t="shared" si="2"/>
        <v>0</v>
      </c>
      <c r="M38" s="112"/>
    </row>
    <row r="39" spans="1:13" s="118" customFormat="1" ht="15" customHeight="1" x14ac:dyDescent="0.25">
      <c r="A39" s="69" t="s">
        <v>1079</v>
      </c>
      <c r="B39" s="93" t="s">
        <v>858</v>
      </c>
      <c r="C39" s="94" t="s">
        <v>60</v>
      </c>
      <c r="D39" s="95">
        <v>2</v>
      </c>
      <c r="E39" s="114"/>
      <c r="F39" s="119">
        <f t="shared" si="2"/>
        <v>0</v>
      </c>
      <c r="M39" s="112"/>
    </row>
    <row r="40" spans="1:13" s="112" customFormat="1" x14ac:dyDescent="0.25">
      <c r="A40" s="69" t="s">
        <v>1080</v>
      </c>
      <c r="B40" s="93" t="s">
        <v>860</v>
      </c>
      <c r="C40" s="94"/>
      <c r="D40" s="95"/>
      <c r="E40" s="114"/>
      <c r="F40" s="119">
        <f t="shared" si="2"/>
        <v>0</v>
      </c>
    </row>
    <row r="41" spans="1:13" s="118" customFormat="1" x14ac:dyDescent="0.25">
      <c r="A41" s="69" t="s">
        <v>1081</v>
      </c>
      <c r="B41" s="93" t="s">
        <v>866</v>
      </c>
      <c r="C41" s="94" t="s">
        <v>60</v>
      </c>
      <c r="D41" s="95">
        <v>13</v>
      </c>
      <c r="E41" s="114"/>
      <c r="F41" s="119">
        <f t="shared" si="2"/>
        <v>0</v>
      </c>
      <c r="M41" s="112"/>
    </row>
    <row r="42" spans="1:13" s="118" customFormat="1" x14ac:dyDescent="0.25">
      <c r="A42" s="69" t="s">
        <v>1082</v>
      </c>
      <c r="B42" s="93" t="s">
        <v>870</v>
      </c>
      <c r="C42" s="94" t="s">
        <v>60</v>
      </c>
      <c r="D42" s="95">
        <v>18</v>
      </c>
      <c r="E42" s="114"/>
      <c r="F42" s="119">
        <f t="shared" si="2"/>
        <v>0</v>
      </c>
      <c r="M42" s="112"/>
    </row>
    <row r="43" spans="1:13" s="118" customFormat="1" x14ac:dyDescent="0.25">
      <c r="A43" s="69" t="s">
        <v>1083</v>
      </c>
      <c r="B43" s="93" t="s">
        <v>872</v>
      </c>
      <c r="C43" s="94"/>
      <c r="D43" s="95"/>
      <c r="E43" s="114"/>
      <c r="F43" s="119">
        <f t="shared" si="2"/>
        <v>0</v>
      </c>
      <c r="M43" s="112"/>
    </row>
    <row r="44" spans="1:13" s="118" customFormat="1" x14ac:dyDescent="0.25">
      <c r="A44" s="69" t="s">
        <v>1084</v>
      </c>
      <c r="B44" s="93" t="s">
        <v>876</v>
      </c>
      <c r="C44" s="94" t="s">
        <v>60</v>
      </c>
      <c r="D44" s="95">
        <v>8</v>
      </c>
      <c r="E44" s="114"/>
      <c r="F44" s="119">
        <f t="shared" si="2"/>
        <v>0</v>
      </c>
      <c r="M44" s="112"/>
    </row>
    <row r="45" spans="1:13" s="118" customFormat="1" ht="15" customHeight="1" x14ac:dyDescent="0.25">
      <c r="A45" s="69" t="s">
        <v>1085</v>
      </c>
      <c r="B45" s="93" t="s">
        <v>1086</v>
      </c>
      <c r="C45" s="94" t="s">
        <v>60</v>
      </c>
      <c r="D45" s="95">
        <v>1</v>
      </c>
      <c r="E45" s="114"/>
      <c r="F45" s="119">
        <f t="shared" si="2"/>
        <v>0</v>
      </c>
      <c r="M45" s="112"/>
    </row>
    <row r="46" spans="1:13" s="118" customFormat="1" ht="15" customHeight="1" x14ac:dyDescent="0.25">
      <c r="A46" s="69" t="s">
        <v>1087</v>
      </c>
      <c r="B46" s="93" t="s">
        <v>880</v>
      </c>
      <c r="C46" s="94" t="s">
        <v>60</v>
      </c>
      <c r="D46" s="95">
        <v>3</v>
      </c>
      <c r="E46" s="114"/>
      <c r="F46" s="119">
        <f t="shared" si="2"/>
        <v>0</v>
      </c>
      <c r="M46" s="112"/>
    </row>
    <row r="47" spans="1:13" s="118" customFormat="1" ht="15" customHeight="1" x14ac:dyDescent="0.25">
      <c r="A47" s="69" t="s">
        <v>1088</v>
      </c>
      <c r="B47" s="93" t="s">
        <v>878</v>
      </c>
      <c r="C47" s="94"/>
      <c r="D47" s="95"/>
      <c r="E47" s="114"/>
      <c r="F47" s="119">
        <f t="shared" si="2"/>
        <v>0</v>
      </c>
      <c r="L47" s="112"/>
      <c r="M47" s="112"/>
    </row>
    <row r="48" spans="1:13" s="118" customFormat="1" ht="15" customHeight="1" x14ac:dyDescent="0.25">
      <c r="A48" s="69" t="s">
        <v>1089</v>
      </c>
      <c r="B48" s="93" t="s">
        <v>876</v>
      </c>
      <c r="C48" s="94" t="s">
        <v>60</v>
      </c>
      <c r="D48" s="95">
        <v>1</v>
      </c>
      <c r="E48" s="114"/>
      <c r="F48" s="119">
        <f t="shared" si="2"/>
        <v>0</v>
      </c>
      <c r="L48" s="112"/>
      <c r="M48" s="112"/>
    </row>
    <row r="49" spans="1:13" s="118" customFormat="1" ht="15" customHeight="1" x14ac:dyDescent="0.25">
      <c r="A49" s="69" t="s">
        <v>1090</v>
      </c>
      <c r="B49" s="93" t="s">
        <v>1086</v>
      </c>
      <c r="C49" s="94" t="s">
        <v>60</v>
      </c>
      <c r="D49" s="95">
        <v>1</v>
      </c>
      <c r="E49" s="114"/>
      <c r="F49" s="119">
        <f t="shared" si="2"/>
        <v>0</v>
      </c>
      <c r="L49" s="112"/>
      <c r="M49" s="112"/>
    </row>
    <row r="50" spans="1:13" s="118" customFormat="1" ht="15" customHeight="1" x14ac:dyDescent="0.25">
      <c r="A50" s="69" t="s">
        <v>1091</v>
      </c>
      <c r="B50" s="93" t="s">
        <v>880</v>
      </c>
      <c r="C50" s="94" t="s">
        <v>60</v>
      </c>
      <c r="D50" s="95">
        <v>1</v>
      </c>
      <c r="E50" s="114"/>
      <c r="F50" s="119">
        <f t="shared" si="2"/>
        <v>0</v>
      </c>
      <c r="L50" s="112"/>
      <c r="M50" s="112"/>
    </row>
    <row r="51" spans="1:13" s="118" customFormat="1" ht="15" customHeight="1" x14ac:dyDescent="0.25">
      <c r="A51" s="69" t="s">
        <v>1092</v>
      </c>
      <c r="B51" s="93" t="s">
        <v>882</v>
      </c>
      <c r="C51" s="94"/>
      <c r="D51" s="95"/>
      <c r="E51" s="114"/>
      <c r="F51" s="119">
        <f t="shared" si="2"/>
        <v>0</v>
      </c>
      <c r="L51" s="112"/>
      <c r="M51" s="112"/>
    </row>
    <row r="52" spans="1:13" s="118" customFormat="1" ht="15" customHeight="1" x14ac:dyDescent="0.25">
      <c r="A52" s="69" t="s">
        <v>1093</v>
      </c>
      <c r="B52" s="93" t="s">
        <v>880</v>
      </c>
      <c r="C52" s="94" t="s">
        <v>60</v>
      </c>
      <c r="D52" s="95">
        <v>3</v>
      </c>
      <c r="E52" s="114"/>
      <c r="F52" s="119">
        <f t="shared" si="2"/>
        <v>0</v>
      </c>
      <c r="L52" s="112"/>
      <c r="M52" s="112"/>
    </row>
    <row r="53" spans="1:13" s="112" customFormat="1" x14ac:dyDescent="0.25">
      <c r="A53" s="69" t="s">
        <v>1094</v>
      </c>
      <c r="B53" s="93" t="s">
        <v>885</v>
      </c>
      <c r="C53" s="94"/>
      <c r="D53" s="95"/>
      <c r="E53" s="114"/>
      <c r="F53" s="119">
        <f t="shared" si="2"/>
        <v>0</v>
      </c>
    </row>
    <row r="54" spans="1:13" s="118" customFormat="1" x14ac:dyDescent="0.25">
      <c r="A54" s="69" t="s">
        <v>1095</v>
      </c>
      <c r="B54" s="93" t="s">
        <v>876</v>
      </c>
      <c r="C54" s="94" t="s">
        <v>60</v>
      </c>
      <c r="D54" s="95">
        <v>24</v>
      </c>
      <c r="E54" s="114"/>
      <c r="F54" s="119">
        <f t="shared" si="2"/>
        <v>0</v>
      </c>
      <c r="M54" s="112"/>
    </row>
    <row r="55" spans="1:13" s="118" customFormat="1" ht="15" customHeight="1" x14ac:dyDescent="0.25">
      <c r="A55" s="69" t="s">
        <v>1096</v>
      </c>
      <c r="B55" s="93" t="s">
        <v>1086</v>
      </c>
      <c r="C55" s="94" t="s">
        <v>60</v>
      </c>
      <c r="D55" s="95">
        <v>6</v>
      </c>
      <c r="E55" s="114"/>
      <c r="F55" s="119">
        <f t="shared" si="2"/>
        <v>0</v>
      </c>
      <c r="M55" s="112"/>
    </row>
    <row r="56" spans="1:13" s="118" customFormat="1" ht="15" customHeight="1" x14ac:dyDescent="0.25">
      <c r="A56" s="69" t="s">
        <v>1097</v>
      </c>
      <c r="B56" s="93" t="s">
        <v>880</v>
      </c>
      <c r="C56" s="94" t="s">
        <v>60</v>
      </c>
      <c r="D56" s="95">
        <v>3</v>
      </c>
      <c r="E56" s="114"/>
      <c r="F56" s="119">
        <f t="shared" si="2"/>
        <v>0</v>
      </c>
      <c r="M56" s="112"/>
    </row>
    <row r="57" spans="1:13" s="121" customFormat="1" ht="52.8" x14ac:dyDescent="0.25">
      <c r="A57" s="69" t="s">
        <v>1098</v>
      </c>
      <c r="B57" s="84" t="s">
        <v>891</v>
      </c>
      <c r="C57" s="85"/>
      <c r="D57" s="92"/>
      <c r="E57" s="114"/>
      <c r="F57" s="119"/>
      <c r="M57" s="112"/>
    </row>
    <row r="58" spans="1:13" s="118" customFormat="1" x14ac:dyDescent="0.25">
      <c r="A58" s="69" t="s">
        <v>1099</v>
      </c>
      <c r="B58" s="93" t="s">
        <v>876</v>
      </c>
      <c r="C58" s="94" t="s">
        <v>60</v>
      </c>
      <c r="D58" s="95">
        <v>26</v>
      </c>
      <c r="E58" s="114"/>
      <c r="F58" s="119">
        <f t="shared" si="2"/>
        <v>0</v>
      </c>
      <c r="M58" s="112"/>
    </row>
    <row r="59" spans="1:13" s="118" customFormat="1" ht="15" customHeight="1" x14ac:dyDescent="0.25">
      <c r="A59" s="69" t="s">
        <v>1100</v>
      </c>
      <c r="B59" s="93" t="s">
        <v>1086</v>
      </c>
      <c r="C59" s="94" t="s">
        <v>60</v>
      </c>
      <c r="D59" s="95">
        <v>24</v>
      </c>
      <c r="E59" s="114"/>
      <c r="F59" s="119">
        <f t="shared" si="2"/>
        <v>0</v>
      </c>
      <c r="M59" s="112"/>
    </row>
    <row r="60" spans="1:13" s="118" customFormat="1" ht="39.6" x14ac:dyDescent="0.25">
      <c r="A60" s="69" t="s">
        <v>1101</v>
      </c>
      <c r="B60" s="84" t="s">
        <v>896</v>
      </c>
      <c r="C60" s="85"/>
      <c r="D60" s="92"/>
      <c r="E60" s="114"/>
      <c r="F60" s="119"/>
      <c r="M60" s="112"/>
    </row>
    <row r="61" spans="1:13" s="118" customFormat="1" x14ac:dyDescent="0.25">
      <c r="A61" s="69" t="s">
        <v>1102</v>
      </c>
      <c r="B61" s="93" t="s">
        <v>900</v>
      </c>
      <c r="C61" s="94" t="s">
        <v>60</v>
      </c>
      <c r="D61" s="95">
        <v>10</v>
      </c>
      <c r="E61" s="114"/>
      <c r="F61" s="119">
        <f t="shared" si="2"/>
        <v>0</v>
      </c>
      <c r="M61" s="112"/>
    </row>
    <row r="62" spans="1:13" s="118" customFormat="1" x14ac:dyDescent="0.25">
      <c r="A62" s="69" t="s">
        <v>1103</v>
      </c>
      <c r="B62" s="93" t="s">
        <v>1104</v>
      </c>
      <c r="C62" s="94" t="s">
        <v>60</v>
      </c>
      <c r="D62" s="95">
        <v>12</v>
      </c>
      <c r="E62" s="114"/>
      <c r="F62" s="119">
        <f t="shared" si="2"/>
        <v>0</v>
      </c>
      <c r="M62" s="112"/>
    </row>
    <row r="63" spans="1:13" s="112" customFormat="1" x14ac:dyDescent="0.25">
      <c r="A63" s="69" t="s">
        <v>1105</v>
      </c>
      <c r="B63" s="84" t="s">
        <v>902</v>
      </c>
      <c r="C63" s="85"/>
      <c r="D63" s="92"/>
      <c r="E63" s="114"/>
      <c r="F63" s="119">
        <f t="shared" si="2"/>
        <v>0</v>
      </c>
    </row>
    <row r="64" spans="1:13" s="118" customFormat="1" x14ac:dyDescent="0.25">
      <c r="A64" s="69" t="s">
        <v>1106</v>
      </c>
      <c r="B64" s="93" t="s">
        <v>904</v>
      </c>
      <c r="C64" s="94" t="s">
        <v>60</v>
      </c>
      <c r="D64" s="95">
        <v>26</v>
      </c>
      <c r="E64" s="114"/>
      <c r="F64" s="119">
        <f t="shared" si="2"/>
        <v>0</v>
      </c>
      <c r="M64" s="112"/>
    </row>
    <row r="65" spans="1:16" s="118" customFormat="1" ht="15" customHeight="1" x14ac:dyDescent="0.25">
      <c r="A65" s="69" t="s">
        <v>1107</v>
      </c>
      <c r="B65" s="93" t="s">
        <v>880</v>
      </c>
      <c r="C65" s="94" t="s">
        <v>60</v>
      </c>
      <c r="D65" s="95">
        <v>25</v>
      </c>
      <c r="E65" s="114"/>
      <c r="F65" s="119">
        <f t="shared" si="2"/>
        <v>0</v>
      </c>
      <c r="M65" s="112"/>
    </row>
    <row r="66" spans="1:16" s="118" customFormat="1" ht="39.6" x14ac:dyDescent="0.25">
      <c r="A66" s="69" t="s">
        <v>1108</v>
      </c>
      <c r="B66" s="84" t="s">
        <v>201</v>
      </c>
      <c r="C66" s="85" t="s">
        <v>147</v>
      </c>
      <c r="D66" s="71">
        <v>12.965154823782262</v>
      </c>
      <c r="E66" s="114"/>
      <c r="F66" s="119">
        <f t="shared" si="2"/>
        <v>0</v>
      </c>
      <c r="M66" s="112"/>
    </row>
    <row r="67" spans="1:16" s="118" customFormat="1" ht="26.4" x14ac:dyDescent="0.25">
      <c r="A67" s="69" t="s">
        <v>1109</v>
      </c>
      <c r="B67" s="63" t="s">
        <v>203</v>
      </c>
      <c r="C67" s="97" t="s">
        <v>191</v>
      </c>
      <c r="D67" s="86">
        <v>1916.9650000000001</v>
      </c>
      <c r="E67" s="114"/>
      <c r="F67" s="119">
        <f t="shared" si="2"/>
        <v>0</v>
      </c>
      <c r="M67" s="112"/>
    </row>
    <row r="68" spans="1:16" s="118" customFormat="1" x14ac:dyDescent="0.25">
      <c r="A68" s="78"/>
      <c r="B68" s="21" t="s">
        <v>1110</v>
      </c>
      <c r="C68" s="88"/>
      <c r="D68" s="89"/>
      <c r="E68" s="114"/>
      <c r="F68" s="113">
        <f>SUM(F32:F67)</f>
        <v>0</v>
      </c>
      <c r="M68" s="112"/>
    </row>
    <row r="69" spans="1:16" s="111" customFormat="1" ht="15" customHeight="1" x14ac:dyDescent="0.25">
      <c r="A69" s="74" t="s">
        <v>1111</v>
      </c>
      <c r="B69" s="91" t="s">
        <v>913</v>
      </c>
      <c r="C69" s="76"/>
      <c r="D69" s="77"/>
      <c r="E69" s="114"/>
      <c r="F69" s="110"/>
      <c r="L69" s="112"/>
      <c r="M69" s="112"/>
    </row>
    <row r="70" spans="1:16" s="112" customFormat="1" ht="79.2" x14ac:dyDescent="0.25">
      <c r="A70" s="69" t="s">
        <v>1112</v>
      </c>
      <c r="B70" s="87" t="s">
        <v>915</v>
      </c>
      <c r="C70" s="85"/>
      <c r="D70" s="70"/>
      <c r="E70" s="114"/>
      <c r="F70" s="73"/>
    </row>
    <row r="71" spans="1:16" s="118" customFormat="1" ht="15" customHeight="1" x14ac:dyDescent="0.25">
      <c r="A71" s="69" t="s">
        <v>1113</v>
      </c>
      <c r="B71" s="93" t="s">
        <v>904</v>
      </c>
      <c r="C71" s="94" t="s">
        <v>60</v>
      </c>
      <c r="D71" s="86">
        <v>11</v>
      </c>
      <c r="E71" s="114"/>
      <c r="F71" s="119">
        <f>D71*E71</f>
        <v>0</v>
      </c>
      <c r="L71" s="112"/>
      <c r="M71" s="112"/>
    </row>
    <row r="72" spans="1:16" s="118" customFormat="1" ht="15" customHeight="1" x14ac:dyDescent="0.25">
      <c r="A72" s="69" t="s">
        <v>1114</v>
      </c>
      <c r="B72" s="93" t="s">
        <v>880</v>
      </c>
      <c r="C72" s="94" t="s">
        <v>60</v>
      </c>
      <c r="D72" s="86">
        <v>12</v>
      </c>
      <c r="E72" s="114"/>
      <c r="F72" s="119">
        <f>D72*E72</f>
        <v>0</v>
      </c>
      <c r="L72" s="112"/>
      <c r="M72" s="112"/>
    </row>
    <row r="73" spans="1:16" s="118" customFormat="1" ht="15" customHeight="1" x14ac:dyDescent="0.25">
      <c r="A73" s="78"/>
      <c r="B73" s="21" t="s">
        <v>1115</v>
      </c>
      <c r="C73" s="88"/>
      <c r="D73" s="89"/>
      <c r="E73" s="114"/>
      <c r="F73" s="113">
        <f>SUM(F71:F72)</f>
        <v>0</v>
      </c>
      <c r="L73" s="112"/>
      <c r="M73" s="112"/>
    </row>
    <row r="74" spans="1:16" s="118" customFormat="1" x14ac:dyDescent="0.25">
      <c r="A74" s="74" t="s">
        <v>1116</v>
      </c>
      <c r="B74" s="91" t="s">
        <v>921</v>
      </c>
      <c r="C74" s="76"/>
      <c r="D74" s="77"/>
      <c r="E74" s="114"/>
      <c r="F74" s="110"/>
      <c r="M74" s="112"/>
    </row>
    <row r="75" spans="1:16" s="172" customFormat="1" ht="26.4" x14ac:dyDescent="0.25">
      <c r="A75" s="78" t="s">
        <v>1117</v>
      </c>
      <c r="B75" s="66" t="s">
        <v>990</v>
      </c>
      <c r="C75" s="132"/>
      <c r="D75" s="171"/>
      <c r="E75" s="129"/>
      <c r="F75" s="134"/>
      <c r="M75" s="112"/>
      <c r="P75" s="112"/>
    </row>
    <row r="76" spans="1:16" s="118" customFormat="1" x14ac:dyDescent="0.25">
      <c r="A76" s="69" t="s">
        <v>1118</v>
      </c>
      <c r="B76" s="63" t="s">
        <v>127</v>
      </c>
      <c r="C76" s="85"/>
      <c r="D76" s="70"/>
      <c r="E76" s="114"/>
      <c r="F76" s="71"/>
      <c r="M76" s="112"/>
    </row>
    <row r="77" spans="1:16" s="118" customFormat="1" x14ac:dyDescent="0.25">
      <c r="A77" s="69" t="s">
        <v>1119</v>
      </c>
      <c r="B77" s="63" t="s">
        <v>129</v>
      </c>
      <c r="C77" s="85"/>
      <c r="D77" s="70"/>
      <c r="E77" s="114"/>
      <c r="F77" s="71"/>
      <c r="M77" s="112"/>
    </row>
    <row r="78" spans="1:16" s="118" customFormat="1" ht="66" x14ac:dyDescent="0.25">
      <c r="A78" s="69" t="s">
        <v>1120</v>
      </c>
      <c r="B78" s="63" t="s">
        <v>131</v>
      </c>
      <c r="C78" s="85" t="s">
        <v>132</v>
      </c>
      <c r="D78" s="70">
        <v>8.5021052769309282</v>
      </c>
      <c r="E78" s="114"/>
      <c r="F78" s="71">
        <f>D78*E78</f>
        <v>0</v>
      </c>
      <c r="M78" s="112"/>
    </row>
    <row r="79" spans="1:16" s="118" customFormat="1" x14ac:dyDescent="0.25">
      <c r="A79" s="69" t="s">
        <v>1121</v>
      </c>
      <c r="B79" s="63" t="s">
        <v>134</v>
      </c>
      <c r="C79" s="85"/>
      <c r="D79" s="70"/>
      <c r="E79" s="114"/>
      <c r="F79" s="71"/>
      <c r="M79" s="112"/>
    </row>
    <row r="80" spans="1:16" s="118" customFormat="1" ht="92.4" x14ac:dyDescent="0.25">
      <c r="A80" s="69" t="s">
        <v>1122</v>
      </c>
      <c r="B80" s="63" t="s">
        <v>136</v>
      </c>
      <c r="C80" s="85" t="s">
        <v>132</v>
      </c>
      <c r="D80" s="70">
        <v>35.850011775943052</v>
      </c>
      <c r="E80" s="114"/>
      <c r="F80" s="71">
        <f t="shared" ref="F80:F93" si="3">D80*E80</f>
        <v>0</v>
      </c>
      <c r="M80" s="112"/>
    </row>
    <row r="81" spans="1:13" s="118" customFormat="1" ht="52.8" x14ac:dyDescent="0.25">
      <c r="A81" s="69" t="s">
        <v>1123</v>
      </c>
      <c r="B81" s="63" t="s">
        <v>138</v>
      </c>
      <c r="C81" s="85" t="s">
        <v>132</v>
      </c>
      <c r="D81" s="70">
        <v>35.850011775943052</v>
      </c>
      <c r="E81" s="114"/>
      <c r="F81" s="71">
        <f t="shared" si="3"/>
        <v>0</v>
      </c>
      <c r="M81" s="112"/>
    </row>
    <row r="82" spans="1:13" s="118" customFormat="1" ht="79.2" x14ac:dyDescent="0.25">
      <c r="A82" s="69" t="s">
        <v>1124</v>
      </c>
      <c r="B82" s="63" t="s">
        <v>140</v>
      </c>
      <c r="C82" s="85" t="s">
        <v>132</v>
      </c>
      <c r="D82" s="70">
        <v>35.850011775943052</v>
      </c>
      <c r="E82" s="114"/>
      <c r="F82" s="71">
        <f t="shared" si="3"/>
        <v>0</v>
      </c>
      <c r="M82" s="112"/>
    </row>
    <row r="83" spans="1:13" s="118" customFormat="1" x14ac:dyDescent="0.25">
      <c r="A83" s="69" t="s">
        <v>1125</v>
      </c>
      <c r="B83" s="63" t="s">
        <v>414</v>
      </c>
      <c r="C83" s="85"/>
      <c r="D83" s="70"/>
      <c r="E83" s="114"/>
      <c r="F83" s="71"/>
      <c r="M83" s="112"/>
    </row>
    <row r="84" spans="1:13" s="118" customFormat="1" ht="92.4" x14ac:dyDescent="0.25">
      <c r="A84" s="69" t="s">
        <v>1126</v>
      </c>
      <c r="B84" s="63" t="s">
        <v>416</v>
      </c>
      <c r="C84" s="85" t="s">
        <v>132</v>
      </c>
      <c r="D84" s="70">
        <v>166.78767843824826</v>
      </c>
      <c r="E84" s="114"/>
      <c r="F84" s="71">
        <f t="shared" si="3"/>
        <v>0</v>
      </c>
      <c r="M84" s="112"/>
    </row>
    <row r="85" spans="1:13" s="118" customFormat="1" ht="79.2" x14ac:dyDescent="0.25">
      <c r="A85" s="69" t="s">
        <v>1127</v>
      </c>
      <c r="B85" s="63" t="s">
        <v>418</v>
      </c>
      <c r="C85" s="85" t="s">
        <v>132</v>
      </c>
      <c r="D85" s="70">
        <v>166.78767843824826</v>
      </c>
      <c r="E85" s="114"/>
      <c r="F85" s="71">
        <f t="shared" si="3"/>
        <v>0</v>
      </c>
      <c r="M85" s="112"/>
    </row>
    <row r="86" spans="1:13" s="118" customFormat="1" x14ac:dyDescent="0.25">
      <c r="A86" s="69" t="s">
        <v>1128</v>
      </c>
      <c r="B86" s="63" t="s">
        <v>154</v>
      </c>
      <c r="C86" s="85"/>
      <c r="D86" s="70"/>
      <c r="E86" s="114"/>
      <c r="F86" s="71"/>
      <c r="M86" s="112"/>
    </row>
    <row r="87" spans="1:13" s="118" customFormat="1" ht="145.19999999999999" x14ac:dyDescent="0.25">
      <c r="A87" s="69" t="s">
        <v>1129</v>
      </c>
      <c r="B87" s="87" t="s">
        <v>939</v>
      </c>
      <c r="C87" s="85" t="s">
        <v>147</v>
      </c>
      <c r="D87" s="70">
        <v>490.21875</v>
      </c>
      <c r="E87" s="114"/>
      <c r="F87" s="71">
        <f t="shared" si="3"/>
        <v>0</v>
      </c>
      <c r="M87" s="112"/>
    </row>
    <row r="88" spans="1:13" s="118" customFormat="1" ht="39.6" x14ac:dyDescent="0.25">
      <c r="A88" s="69" t="s">
        <v>1130</v>
      </c>
      <c r="B88" s="63" t="s">
        <v>177</v>
      </c>
      <c r="C88" s="85" t="s">
        <v>147</v>
      </c>
      <c r="D88" s="70">
        <v>43.575000000000003</v>
      </c>
      <c r="E88" s="114"/>
      <c r="F88" s="71">
        <f t="shared" si="3"/>
        <v>0</v>
      </c>
      <c r="M88" s="112"/>
    </row>
    <row r="89" spans="1:13" s="118" customFormat="1" ht="66" x14ac:dyDescent="0.25">
      <c r="A89" s="69" t="s">
        <v>1131</v>
      </c>
      <c r="B89" s="63" t="s">
        <v>827</v>
      </c>
      <c r="C89" s="85" t="s">
        <v>147</v>
      </c>
      <c r="D89" s="70">
        <v>141.21132470273758</v>
      </c>
      <c r="E89" s="114"/>
      <c r="F89" s="71">
        <f t="shared" si="3"/>
        <v>0</v>
      </c>
      <c r="M89" s="112"/>
    </row>
    <row r="90" spans="1:13" s="118" customFormat="1" ht="79.2" x14ac:dyDescent="0.25">
      <c r="A90" s="69" t="s">
        <v>1132</v>
      </c>
      <c r="B90" s="63" t="s">
        <v>181</v>
      </c>
      <c r="C90" s="85" t="s">
        <v>147</v>
      </c>
      <c r="D90" s="70">
        <v>305.42997092800181</v>
      </c>
      <c r="E90" s="114"/>
      <c r="F90" s="71">
        <f t="shared" si="3"/>
        <v>0</v>
      </c>
      <c r="M90" s="112"/>
    </row>
    <row r="91" spans="1:13" s="118" customFormat="1" ht="52.8" x14ac:dyDescent="0.25">
      <c r="A91" s="69" t="s">
        <v>1133</v>
      </c>
      <c r="B91" s="63" t="s">
        <v>183</v>
      </c>
      <c r="C91" s="85" t="s">
        <v>147</v>
      </c>
      <c r="D91" s="70">
        <v>184.78877907199819</v>
      </c>
      <c r="E91" s="114"/>
      <c r="F91" s="71">
        <f t="shared" si="3"/>
        <v>0</v>
      </c>
      <c r="M91" s="112"/>
    </row>
    <row r="92" spans="1:13" s="118" customFormat="1" x14ac:dyDescent="0.25">
      <c r="A92" s="69" t="s">
        <v>1134</v>
      </c>
      <c r="B92" s="63" t="s">
        <v>186</v>
      </c>
      <c r="C92" s="85"/>
      <c r="D92" s="70"/>
      <c r="E92" s="114"/>
      <c r="F92" s="71"/>
      <c r="M92" s="112"/>
    </row>
    <row r="93" spans="1:13" s="118" customFormat="1" ht="79.2" x14ac:dyDescent="0.25">
      <c r="A93" s="69" t="s">
        <v>1135</v>
      </c>
      <c r="B93" s="63" t="s">
        <v>948</v>
      </c>
      <c r="C93" s="85" t="s">
        <v>60</v>
      </c>
      <c r="D93" s="70">
        <v>166</v>
      </c>
      <c r="E93" s="114"/>
      <c r="F93" s="71">
        <f t="shared" si="3"/>
        <v>0</v>
      </c>
      <c r="M93" s="112"/>
    </row>
    <row r="94" spans="1:13" s="118" customFormat="1" ht="15" customHeight="1" x14ac:dyDescent="0.25">
      <c r="A94" s="78"/>
      <c r="B94" s="21" t="s">
        <v>1136</v>
      </c>
      <c r="C94" s="88"/>
      <c r="D94" s="89"/>
      <c r="E94" s="114"/>
      <c r="F94" s="113">
        <f>SUM(F78:F93)</f>
        <v>0</v>
      </c>
      <c r="M94" s="112"/>
    </row>
    <row r="95" spans="1:13" s="118" customFormat="1" ht="15" customHeight="1" x14ac:dyDescent="0.25">
      <c r="A95" s="78"/>
      <c r="B95" s="21" t="s">
        <v>1137</v>
      </c>
      <c r="C95" s="88"/>
      <c r="D95" s="89"/>
      <c r="E95" s="114"/>
      <c r="F95" s="113">
        <f>F94</f>
        <v>0</v>
      </c>
      <c r="M95" s="112"/>
    </row>
    <row r="96" spans="1:13" s="118" customFormat="1" x14ac:dyDescent="0.25">
      <c r="A96" s="74" t="s">
        <v>1138</v>
      </c>
      <c r="B96" s="91" t="s">
        <v>280</v>
      </c>
      <c r="C96" s="76"/>
      <c r="D96" s="77"/>
      <c r="E96" s="114"/>
      <c r="F96" s="110"/>
      <c r="G96" s="112"/>
      <c r="M96" s="112"/>
    </row>
    <row r="97" spans="1:13" s="118" customFormat="1" ht="132" x14ac:dyDescent="0.25">
      <c r="A97" s="69" t="s">
        <v>1139</v>
      </c>
      <c r="B97" s="63" t="s">
        <v>1032</v>
      </c>
      <c r="C97" s="85"/>
      <c r="D97" s="86"/>
      <c r="E97" s="114"/>
      <c r="F97" s="71"/>
      <c r="G97" s="112"/>
      <c r="M97" s="112"/>
    </row>
    <row r="98" spans="1:13" s="118" customFormat="1" x14ac:dyDescent="0.25">
      <c r="A98" s="69" t="s">
        <v>1140</v>
      </c>
      <c r="B98" s="93" t="s">
        <v>904</v>
      </c>
      <c r="C98" s="85" t="s">
        <v>191</v>
      </c>
      <c r="D98" s="86">
        <v>65.5</v>
      </c>
      <c r="E98" s="114"/>
      <c r="F98" s="119">
        <f>D98*E98</f>
        <v>0</v>
      </c>
      <c r="G98" s="112"/>
      <c r="M98" s="112"/>
    </row>
    <row r="99" spans="1:13" s="112" customFormat="1" ht="105.6" x14ac:dyDescent="0.25">
      <c r="A99" s="69" t="s">
        <v>1141</v>
      </c>
      <c r="B99" s="63" t="s">
        <v>1142</v>
      </c>
      <c r="C99" s="85"/>
      <c r="D99" s="86"/>
      <c r="E99" s="114"/>
      <c r="F99" s="119"/>
    </row>
    <row r="100" spans="1:13" s="118" customFormat="1" ht="15" customHeight="1" x14ac:dyDescent="0.25">
      <c r="A100" s="69" t="s">
        <v>1143</v>
      </c>
      <c r="B100" s="93" t="s">
        <v>904</v>
      </c>
      <c r="C100" s="85" t="s">
        <v>191</v>
      </c>
      <c r="D100" s="86">
        <v>665.05</v>
      </c>
      <c r="E100" s="114"/>
      <c r="F100" s="119">
        <f t="shared" ref="F100:F104" si="4">D100*E100</f>
        <v>0</v>
      </c>
      <c r="M100" s="112"/>
    </row>
    <row r="101" spans="1:13" s="118" customFormat="1" ht="15" customHeight="1" x14ac:dyDescent="0.25">
      <c r="A101" s="69" t="s">
        <v>1144</v>
      </c>
      <c r="B101" s="93" t="s">
        <v>1145</v>
      </c>
      <c r="C101" s="85" t="s">
        <v>191</v>
      </c>
      <c r="D101" s="86">
        <v>14.15</v>
      </c>
      <c r="E101" s="114"/>
      <c r="F101" s="119">
        <f t="shared" si="4"/>
        <v>0</v>
      </c>
      <c r="M101" s="112"/>
    </row>
    <row r="102" spans="1:13" s="118" customFormat="1" ht="15" customHeight="1" x14ac:dyDescent="0.25">
      <c r="A102" s="69" t="s">
        <v>1146</v>
      </c>
      <c r="B102" s="93" t="s">
        <v>880</v>
      </c>
      <c r="C102" s="85" t="s">
        <v>191</v>
      </c>
      <c r="D102" s="86">
        <v>749.6400000000001</v>
      </c>
      <c r="E102" s="114"/>
      <c r="F102" s="119">
        <f t="shared" si="4"/>
        <v>0</v>
      </c>
      <c r="M102" s="112"/>
    </row>
    <row r="103" spans="1:13" s="150" customFormat="1" ht="105.6" x14ac:dyDescent="0.25">
      <c r="A103" s="69" t="s">
        <v>1147</v>
      </c>
      <c r="B103" s="63" t="s">
        <v>1148</v>
      </c>
      <c r="C103" s="151"/>
      <c r="D103" s="173"/>
      <c r="E103" s="174"/>
      <c r="F103" s="119"/>
      <c r="M103" s="112"/>
    </row>
    <row r="104" spans="1:13" s="199" customFormat="1" ht="15" customHeight="1" x14ac:dyDescent="0.25">
      <c r="A104" s="69" t="s">
        <v>1149</v>
      </c>
      <c r="B104" s="226" t="s">
        <v>880</v>
      </c>
      <c r="C104" s="151" t="s">
        <v>191</v>
      </c>
      <c r="D104" s="173">
        <v>126.60000000000001</v>
      </c>
      <c r="E104" s="174"/>
      <c r="F104" s="119">
        <f t="shared" si="4"/>
        <v>0</v>
      </c>
      <c r="G104" s="150"/>
    </row>
    <row r="105" spans="1:13" s="118" customFormat="1" ht="15" customHeight="1" x14ac:dyDescent="0.25">
      <c r="A105" s="78"/>
      <c r="B105" s="21" t="s">
        <v>1150</v>
      </c>
      <c r="C105" s="88"/>
      <c r="D105" s="89"/>
      <c r="E105" s="114"/>
      <c r="F105" s="113">
        <f>SUM(F98:F104)</f>
        <v>0</v>
      </c>
      <c r="M105" s="112"/>
    </row>
    <row r="106" spans="1:13" s="118" customFormat="1" ht="15" customHeight="1" x14ac:dyDescent="0.25">
      <c r="A106" s="78"/>
      <c r="B106" s="21" t="s">
        <v>1151</v>
      </c>
      <c r="C106" s="88"/>
      <c r="D106" s="89"/>
      <c r="E106" s="114"/>
      <c r="F106" s="113">
        <f>F105+F95+F73+F68+F29+F16</f>
        <v>0</v>
      </c>
      <c r="M106" s="112"/>
    </row>
    <row r="108" spans="1:13" x14ac:dyDescent="0.25">
      <c r="G108" s="5"/>
    </row>
  </sheetData>
  <printOptions horizontalCentered="1"/>
  <pageMargins left="0.78740157480314965" right="0.78740157480314965" top="1.1811023622047245" bottom="0.59055118110236227" header="0.39370078740157483" footer="0"/>
  <pageSetup paperSize="9" scale="58" fitToHeight="0" orientation="portrait" r:id="rId1"/>
  <headerFooter alignWithMargins="0">
    <oddFooter>&amp;R&amp;P/&amp;N</oddFooter>
    <evenHeader>&amp;L&amp;G</evenHeader>
    <evenFooter>&amp;L&amp;P/&amp;N</even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0803D-3029-4188-B5F5-2031CECCB649}">
  <sheetPr codeName="Folha16">
    <tabColor rgb="FF00B0F0"/>
    <pageSetUpPr fitToPage="1"/>
  </sheetPr>
  <dimension ref="A1:N22"/>
  <sheetViews>
    <sheetView view="pageBreakPreview" topLeftCell="B1" zoomScale="98" zoomScaleNormal="100" zoomScaleSheetLayoutView="98" workbookViewId="0">
      <pane ySplit="4" topLeftCell="A5" activePane="bottomLeft" state="frozen"/>
      <selection activeCell="D37" sqref="D37"/>
      <selection pane="bottomLeft" activeCell="D10" sqref="D10:D20"/>
    </sheetView>
  </sheetViews>
  <sheetFormatPr defaultColWidth="9.109375" defaultRowHeight="15" customHeight="1" x14ac:dyDescent="0.25"/>
  <cols>
    <col min="1" max="1" width="11.44140625" style="3" bestFit="1" customWidth="1"/>
    <col min="2" max="2" width="70.6640625" style="3" customWidth="1"/>
    <col min="3" max="3" width="11.44140625" style="3" customWidth="1"/>
    <col min="4" max="4" width="16.6640625" style="2" customWidth="1"/>
    <col min="5" max="5" width="19.6640625" style="5" customWidth="1"/>
    <col min="6" max="6" width="18.6640625" style="5" customWidth="1"/>
    <col min="7" max="16384" width="9.109375" style="3"/>
  </cols>
  <sheetData>
    <row r="1" spans="1:14" customFormat="1" ht="18" customHeight="1" x14ac:dyDescent="0.25">
      <c r="A1" s="28" t="s">
        <v>1</v>
      </c>
      <c r="B1" s="27"/>
      <c r="C1" s="29" t="s">
        <v>34</v>
      </c>
      <c r="D1" s="30" t="s">
        <v>35</v>
      </c>
      <c r="E1" s="31" t="s">
        <v>36</v>
      </c>
      <c r="F1" s="32" t="s">
        <v>37</v>
      </c>
      <c r="M1" s="1"/>
      <c r="N1" s="1"/>
    </row>
    <row r="2" spans="1:14" customFormat="1" ht="18" customHeight="1" x14ac:dyDescent="0.25">
      <c r="A2" s="15"/>
      <c r="B2" s="16"/>
      <c r="C2" s="17"/>
      <c r="D2" s="19"/>
      <c r="E2" s="19" t="s">
        <v>3</v>
      </c>
      <c r="F2" s="19" t="s">
        <v>3</v>
      </c>
      <c r="M2" s="1"/>
      <c r="N2" s="1"/>
    </row>
    <row r="3" spans="1:14" s="112" customFormat="1" ht="30" customHeight="1" x14ac:dyDescent="0.25">
      <c r="A3" s="159">
        <v>3</v>
      </c>
      <c r="B3" s="160" t="s">
        <v>21</v>
      </c>
      <c r="C3" s="159"/>
      <c r="D3" s="161"/>
      <c r="E3" s="162"/>
      <c r="F3" s="75"/>
    </row>
    <row r="4" spans="1:14" s="111" customFormat="1" ht="19.5" customHeight="1" x14ac:dyDescent="0.25">
      <c r="A4" s="74">
        <v>3.3</v>
      </c>
      <c r="B4" s="67" t="s">
        <v>663</v>
      </c>
      <c r="C4" s="76"/>
      <c r="D4" s="77"/>
      <c r="E4" s="109"/>
      <c r="F4" s="110"/>
      <c r="M4" s="112"/>
    </row>
    <row r="5" spans="1:14" s="112" customFormat="1" ht="49.5" customHeight="1" x14ac:dyDescent="0.25">
      <c r="A5" s="78"/>
      <c r="B5" s="79" t="s">
        <v>38</v>
      </c>
      <c r="C5" s="76"/>
      <c r="D5" s="80"/>
      <c r="E5" s="109"/>
      <c r="F5" s="110"/>
    </row>
    <row r="6" spans="1:14" s="112" customFormat="1" ht="15" customHeight="1" x14ac:dyDescent="0.25">
      <c r="A6" s="74" t="s">
        <v>1152</v>
      </c>
      <c r="B6" s="91" t="s">
        <v>921</v>
      </c>
      <c r="C6" s="76"/>
      <c r="D6" s="77"/>
      <c r="E6" s="109"/>
      <c r="F6" s="113"/>
    </row>
    <row r="7" spans="1:14" s="172" customFormat="1" ht="26.4" x14ac:dyDescent="0.25">
      <c r="A7" s="78" t="s">
        <v>1153</v>
      </c>
      <c r="B7" s="66" t="s">
        <v>1016</v>
      </c>
      <c r="C7" s="132"/>
      <c r="D7" s="171"/>
      <c r="E7" s="129"/>
      <c r="F7" s="134"/>
      <c r="M7" s="112"/>
      <c r="N7" s="112"/>
    </row>
    <row r="8" spans="1:14" s="118" customFormat="1" ht="13.2" x14ac:dyDescent="0.25">
      <c r="A8" s="69" t="s">
        <v>1154</v>
      </c>
      <c r="B8" s="63" t="s">
        <v>127</v>
      </c>
      <c r="C8" s="85"/>
      <c r="D8" s="70"/>
      <c r="E8" s="114"/>
      <c r="F8" s="71"/>
      <c r="M8" s="112"/>
      <c r="N8" s="112"/>
    </row>
    <row r="9" spans="1:14" s="118" customFormat="1" ht="13.2" x14ac:dyDescent="0.25">
      <c r="A9" s="69" t="s">
        <v>1155</v>
      </c>
      <c r="B9" s="63" t="s">
        <v>414</v>
      </c>
      <c r="C9" s="85"/>
      <c r="D9" s="70"/>
      <c r="E9" s="114"/>
      <c r="F9" s="71"/>
      <c r="M9" s="112"/>
      <c r="N9" s="112"/>
    </row>
    <row r="10" spans="1:14" s="118" customFormat="1" ht="92.4" x14ac:dyDescent="0.25">
      <c r="A10" s="69" t="s">
        <v>1156</v>
      </c>
      <c r="B10" s="63" t="s">
        <v>416</v>
      </c>
      <c r="C10" s="85" t="s">
        <v>132</v>
      </c>
      <c r="D10" s="70">
        <v>70.875</v>
      </c>
      <c r="E10" s="114"/>
      <c r="F10" s="71">
        <f>D10*E10</f>
        <v>0</v>
      </c>
      <c r="M10" s="112"/>
      <c r="N10" s="112"/>
    </row>
    <row r="11" spans="1:14" s="118" customFormat="1" ht="79.2" x14ac:dyDescent="0.25">
      <c r="A11" s="69" t="s">
        <v>1157</v>
      </c>
      <c r="B11" s="63" t="s">
        <v>418</v>
      </c>
      <c r="C11" s="85" t="s">
        <v>132</v>
      </c>
      <c r="D11" s="70">
        <v>70.875</v>
      </c>
      <c r="E11" s="114"/>
      <c r="F11" s="71">
        <f t="shared" ref="F11:F19" si="0">D11*E11</f>
        <v>0</v>
      </c>
      <c r="M11" s="112"/>
    </row>
    <row r="12" spans="1:14" s="118" customFormat="1" ht="13.2" x14ac:dyDescent="0.25">
      <c r="A12" s="69" t="s">
        <v>1158</v>
      </c>
      <c r="B12" s="63" t="s">
        <v>154</v>
      </c>
      <c r="C12" s="85"/>
      <c r="D12" s="70"/>
      <c r="E12" s="114"/>
      <c r="F12" s="71"/>
      <c r="M12" s="112"/>
    </row>
    <row r="13" spans="1:14" s="118" customFormat="1" ht="145.19999999999999" x14ac:dyDescent="0.25">
      <c r="A13" s="69" t="s">
        <v>1159</v>
      </c>
      <c r="B13" s="87" t="s">
        <v>939</v>
      </c>
      <c r="C13" s="85" t="s">
        <v>147</v>
      </c>
      <c r="D13" s="70">
        <v>79.734375</v>
      </c>
      <c r="E13" s="114"/>
      <c r="F13" s="71">
        <f t="shared" si="0"/>
        <v>0</v>
      </c>
      <c r="M13" s="112"/>
    </row>
    <row r="14" spans="1:14" s="118" customFormat="1" ht="39.6" x14ac:dyDescent="0.25">
      <c r="A14" s="69" t="s">
        <v>1160</v>
      </c>
      <c r="B14" s="63" t="s">
        <v>177</v>
      </c>
      <c r="C14" s="85" t="s">
        <v>147</v>
      </c>
      <c r="D14" s="70">
        <v>7.0875000000000004</v>
      </c>
      <c r="E14" s="114"/>
      <c r="F14" s="71">
        <f t="shared" si="0"/>
        <v>0</v>
      </c>
      <c r="M14" s="112"/>
    </row>
    <row r="15" spans="1:14" s="118" customFormat="1" ht="66" x14ac:dyDescent="0.25">
      <c r="A15" s="69" t="s">
        <v>1161</v>
      </c>
      <c r="B15" s="63" t="s">
        <v>827</v>
      </c>
      <c r="C15" s="85" t="s">
        <v>147</v>
      </c>
      <c r="D15" s="70">
        <v>22.968107029963342</v>
      </c>
      <c r="E15" s="114"/>
      <c r="F15" s="71">
        <f t="shared" si="0"/>
        <v>0</v>
      </c>
      <c r="M15" s="112"/>
    </row>
    <row r="16" spans="1:14" s="118" customFormat="1" ht="79.2" x14ac:dyDescent="0.25">
      <c r="A16" s="69" t="s">
        <v>1162</v>
      </c>
      <c r="B16" s="63" t="s">
        <v>181</v>
      </c>
      <c r="C16" s="85" t="s">
        <v>147</v>
      </c>
      <c r="D16" s="70">
        <v>49.676313600776034</v>
      </c>
      <c r="E16" s="114"/>
      <c r="F16" s="71">
        <f t="shared" si="0"/>
        <v>0</v>
      </c>
      <c r="M16" s="112"/>
    </row>
    <row r="17" spans="1:13" s="118" customFormat="1" ht="52.8" x14ac:dyDescent="0.25">
      <c r="A17" s="69" t="s">
        <v>1163</v>
      </c>
      <c r="B17" s="63" t="s">
        <v>183</v>
      </c>
      <c r="C17" s="85" t="s">
        <v>147</v>
      </c>
      <c r="D17" s="70">
        <v>30.058061399223966</v>
      </c>
      <c r="E17" s="114"/>
      <c r="F17" s="71">
        <f t="shared" si="0"/>
        <v>0</v>
      </c>
      <c r="M17" s="112"/>
    </row>
    <row r="18" spans="1:13" s="118" customFormat="1" ht="13.2" x14ac:dyDescent="0.25">
      <c r="A18" s="69" t="s">
        <v>1164</v>
      </c>
      <c r="B18" s="63" t="s">
        <v>186</v>
      </c>
      <c r="C18" s="85"/>
      <c r="D18" s="70"/>
      <c r="E18" s="114"/>
      <c r="F18" s="71"/>
      <c r="M18" s="112"/>
    </row>
    <row r="19" spans="1:13" s="118" customFormat="1" ht="79.2" x14ac:dyDescent="0.25">
      <c r="A19" s="69" t="s">
        <v>1165</v>
      </c>
      <c r="B19" s="63" t="s">
        <v>948</v>
      </c>
      <c r="C19" s="85" t="s">
        <v>60</v>
      </c>
      <c r="D19" s="70">
        <v>27</v>
      </c>
      <c r="E19" s="114"/>
      <c r="F19" s="71">
        <f t="shared" si="0"/>
        <v>0</v>
      </c>
      <c r="M19" s="112"/>
    </row>
    <row r="20" spans="1:13" s="112" customFormat="1" ht="13.2" x14ac:dyDescent="0.25">
      <c r="A20" s="78"/>
      <c r="B20" s="21" t="s">
        <v>1166</v>
      </c>
      <c r="C20" s="88"/>
      <c r="D20" s="89"/>
      <c r="E20" s="114"/>
      <c r="F20" s="113">
        <f>SUM(F10:F19)</f>
        <v>0</v>
      </c>
    </row>
    <row r="21" spans="1:13" s="112" customFormat="1" ht="19.5" customHeight="1" x14ac:dyDescent="0.25">
      <c r="A21" s="44"/>
      <c r="B21" s="21" t="s">
        <v>1167</v>
      </c>
      <c r="C21" s="76"/>
      <c r="D21" s="89"/>
      <c r="E21" s="109"/>
      <c r="F21" s="113">
        <f>F20</f>
        <v>0</v>
      </c>
    </row>
    <row r="22" spans="1:13" ht="15" customHeight="1" x14ac:dyDescent="0.25">
      <c r="G22" s="5"/>
    </row>
  </sheetData>
  <printOptions horizontalCentered="1"/>
  <pageMargins left="0.78740157480314965" right="0.78740157480314965" top="1.1811023622047245" bottom="0.59055118110236227" header="0.39370078740157483" footer="0"/>
  <pageSetup paperSize="9" scale="58" fitToHeight="0" orientation="portrait" r:id="rId1"/>
  <headerFooter alignWithMargins="0">
    <oddFooter>&amp;R&amp;P/&amp;N</oddFooter>
    <evenHeader>&amp;L&amp;G</evenHeader>
    <evenFooter>&amp;L&amp;P/&amp;N</even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5C058-1555-418E-94F8-43C72C71FD1A}">
  <sheetPr codeName="Folha19">
    <tabColor theme="2" tint="-0.249977111117893"/>
    <pageSetUpPr fitToPage="1"/>
  </sheetPr>
  <dimension ref="A1:AM147"/>
  <sheetViews>
    <sheetView view="pageBreakPreview" zoomScale="120" zoomScaleNormal="100" zoomScaleSheetLayoutView="120" workbookViewId="0">
      <selection activeCell="C8" sqref="C8:C147"/>
    </sheetView>
  </sheetViews>
  <sheetFormatPr defaultColWidth="9.109375" defaultRowHeight="13.2" x14ac:dyDescent="0.25"/>
  <cols>
    <col min="1" max="1" width="16.5546875" style="3" bestFit="1" customWidth="1"/>
    <col min="2" max="2" width="73.109375" style="3" bestFit="1" customWidth="1"/>
    <col min="3" max="3" width="17" style="3" customWidth="1"/>
    <col min="4" max="4" width="19.109375" style="2" customWidth="1"/>
    <col min="5" max="5" width="20.109375" style="5" customWidth="1"/>
    <col min="6" max="6" width="25.5546875" style="5" customWidth="1"/>
    <col min="7" max="16384" width="9.109375" style="3"/>
  </cols>
  <sheetData>
    <row r="1" spans="1:39" customFormat="1" ht="13.8" x14ac:dyDescent="0.25">
      <c r="A1" s="28" t="s">
        <v>1</v>
      </c>
      <c r="B1" s="27"/>
      <c r="C1" s="29" t="s">
        <v>34</v>
      </c>
      <c r="D1" s="30" t="s">
        <v>35</v>
      </c>
      <c r="E1" s="31" t="s">
        <v>36</v>
      </c>
      <c r="F1" s="32" t="s">
        <v>2</v>
      </c>
    </row>
    <row r="2" spans="1:39" customFormat="1" ht="13.8" x14ac:dyDescent="0.25">
      <c r="A2" s="15"/>
      <c r="B2" s="16"/>
      <c r="C2" s="17"/>
      <c r="D2" s="19"/>
      <c r="E2" s="19" t="s">
        <v>3</v>
      </c>
      <c r="F2" s="19" t="s">
        <v>3</v>
      </c>
    </row>
    <row r="3" spans="1:39" s="112" customFormat="1" ht="13.8" x14ac:dyDescent="0.25">
      <c r="A3" s="159">
        <v>4</v>
      </c>
      <c r="B3" s="160" t="s">
        <v>23</v>
      </c>
      <c r="C3" s="159"/>
      <c r="D3" s="161"/>
      <c r="E3" s="162"/>
      <c r="F3" s="75"/>
    </row>
    <row r="4" spans="1:39" s="111" customFormat="1" x14ac:dyDescent="0.25">
      <c r="A4" s="74">
        <v>4.0999999999999996</v>
      </c>
      <c r="B4" s="67" t="s">
        <v>17</v>
      </c>
      <c r="C4" s="76"/>
      <c r="D4" s="77"/>
      <c r="E4" s="109"/>
      <c r="F4" s="110"/>
    </row>
    <row r="5" spans="1:39" s="112" customFormat="1" ht="45.6" x14ac:dyDescent="0.25">
      <c r="A5" s="78"/>
      <c r="B5" s="79" t="s">
        <v>38</v>
      </c>
      <c r="C5" s="76"/>
      <c r="D5" s="80"/>
      <c r="E5" s="109"/>
      <c r="F5" s="110"/>
    </row>
    <row r="6" spans="1:39" s="112" customFormat="1" x14ac:dyDescent="0.25">
      <c r="A6" s="74" t="s">
        <v>1168</v>
      </c>
      <c r="B6" s="82" t="s">
        <v>1169</v>
      </c>
      <c r="C6" s="76"/>
      <c r="D6" s="77"/>
      <c r="E6" s="109"/>
      <c r="F6" s="113"/>
    </row>
    <row r="7" spans="1:39" s="137" customFormat="1" x14ac:dyDescent="0.25">
      <c r="A7" s="175" t="s">
        <v>1170</v>
      </c>
      <c r="B7" s="83" t="s">
        <v>1171</v>
      </c>
      <c r="C7" s="76"/>
      <c r="D7" s="77"/>
      <c r="E7" s="109"/>
      <c r="F7" s="113"/>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row>
    <row r="8" spans="1:39" s="137" customFormat="1" x14ac:dyDescent="0.25">
      <c r="A8" s="175" t="s">
        <v>1172</v>
      </c>
      <c r="B8" s="83" t="s">
        <v>1173</v>
      </c>
      <c r="C8" s="101" t="s">
        <v>1174</v>
      </c>
      <c r="D8" s="166">
        <v>1</v>
      </c>
      <c r="E8" s="119"/>
      <c r="F8" s="176">
        <f>D8*E8</f>
        <v>0</v>
      </c>
      <c r="G8" s="112"/>
      <c r="H8" s="1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row>
    <row r="9" spans="1:39" s="137" customFormat="1" x14ac:dyDescent="0.25">
      <c r="A9" s="175" t="s">
        <v>290</v>
      </c>
      <c r="B9" s="83" t="s">
        <v>1175</v>
      </c>
      <c r="C9" s="101" t="s">
        <v>1176</v>
      </c>
      <c r="D9" s="166">
        <v>2</v>
      </c>
      <c r="E9" s="119"/>
      <c r="F9" s="176">
        <f t="shared" ref="F9:F30" si="0">D9*E9</f>
        <v>0</v>
      </c>
      <c r="G9" s="112"/>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row>
    <row r="10" spans="1:39" s="137" customFormat="1" x14ac:dyDescent="0.25">
      <c r="A10" s="175" t="s">
        <v>290</v>
      </c>
      <c r="B10" s="83" t="s">
        <v>1177</v>
      </c>
      <c r="C10" s="101" t="s">
        <v>1176</v>
      </c>
      <c r="D10" s="166">
        <v>6</v>
      </c>
      <c r="E10" s="119"/>
      <c r="F10" s="176">
        <f t="shared" si="0"/>
        <v>0</v>
      </c>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row>
    <row r="11" spans="1:39" s="137" customFormat="1" x14ac:dyDescent="0.25">
      <c r="A11" s="175" t="s">
        <v>290</v>
      </c>
      <c r="B11" s="83" t="s">
        <v>1178</v>
      </c>
      <c r="C11" s="101" t="s">
        <v>1176</v>
      </c>
      <c r="D11" s="166">
        <v>6</v>
      </c>
      <c r="E11" s="119"/>
      <c r="F11" s="176">
        <f t="shared" si="0"/>
        <v>0</v>
      </c>
      <c r="G11" s="112"/>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row>
    <row r="12" spans="1:39" s="137" customFormat="1" x14ac:dyDescent="0.25">
      <c r="A12" s="175" t="s">
        <v>290</v>
      </c>
      <c r="B12" s="83" t="s">
        <v>1179</v>
      </c>
      <c r="C12" s="101" t="s">
        <v>1176</v>
      </c>
      <c r="D12" s="166">
        <v>6</v>
      </c>
      <c r="E12" s="119"/>
      <c r="F12" s="176">
        <f t="shared" si="0"/>
        <v>0</v>
      </c>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row>
    <row r="13" spans="1:39" s="137" customFormat="1" ht="26.4" x14ac:dyDescent="0.25">
      <c r="A13" s="175" t="s">
        <v>290</v>
      </c>
      <c r="B13" s="83" t="s">
        <v>1180</v>
      </c>
      <c r="C13" s="101" t="s">
        <v>1181</v>
      </c>
      <c r="D13" s="166">
        <v>0</v>
      </c>
      <c r="E13" s="119"/>
      <c r="F13" s="176"/>
      <c r="G13" s="112"/>
      <c r="H13" s="112"/>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row>
    <row r="14" spans="1:39" s="137" customFormat="1" x14ac:dyDescent="0.25">
      <c r="A14" s="175" t="s">
        <v>290</v>
      </c>
      <c r="B14" s="83" t="s">
        <v>1182</v>
      </c>
      <c r="C14" s="101"/>
      <c r="D14" s="166"/>
      <c r="E14" s="119"/>
      <c r="F14" s="176">
        <f t="shared" si="0"/>
        <v>0</v>
      </c>
      <c r="G14" s="112"/>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row>
    <row r="15" spans="1:39" s="137" customFormat="1" x14ac:dyDescent="0.25">
      <c r="A15" s="175" t="s">
        <v>290</v>
      </c>
      <c r="B15" s="83" t="s">
        <v>1183</v>
      </c>
      <c r="C15" s="101" t="s">
        <v>60</v>
      </c>
      <c r="D15" s="166">
        <v>20</v>
      </c>
      <c r="E15" s="119"/>
      <c r="F15" s="176">
        <f t="shared" si="0"/>
        <v>0</v>
      </c>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row>
    <row r="16" spans="1:39" s="137" customFormat="1" x14ac:dyDescent="0.25">
      <c r="A16" s="175" t="s">
        <v>290</v>
      </c>
      <c r="B16" s="83" t="s">
        <v>1184</v>
      </c>
      <c r="C16" s="101" t="s">
        <v>60</v>
      </c>
      <c r="D16" s="166">
        <v>20</v>
      </c>
      <c r="E16" s="119"/>
      <c r="F16" s="176">
        <f t="shared" si="0"/>
        <v>0</v>
      </c>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row>
    <row r="17" spans="1:39" s="137" customFormat="1" x14ac:dyDescent="0.25">
      <c r="A17" s="175" t="s">
        <v>290</v>
      </c>
      <c r="B17" s="83" t="s">
        <v>1185</v>
      </c>
      <c r="C17" s="101" t="s">
        <v>1176</v>
      </c>
      <c r="D17" s="166">
        <v>4</v>
      </c>
      <c r="E17" s="119"/>
      <c r="F17" s="176">
        <f t="shared" si="0"/>
        <v>0</v>
      </c>
      <c r="G17" s="112"/>
      <c r="H17" s="112"/>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row>
    <row r="18" spans="1:39" s="137" customFormat="1" x14ac:dyDescent="0.25">
      <c r="A18" s="175" t="s">
        <v>290</v>
      </c>
      <c r="B18" s="83" t="s">
        <v>1186</v>
      </c>
      <c r="C18" s="101" t="s">
        <v>1174</v>
      </c>
      <c r="D18" s="166">
        <v>1</v>
      </c>
      <c r="E18" s="119"/>
      <c r="F18" s="176">
        <f t="shared" si="0"/>
        <v>0</v>
      </c>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row>
    <row r="19" spans="1:39" s="137" customFormat="1" x14ac:dyDescent="0.25">
      <c r="A19" s="175" t="s">
        <v>290</v>
      </c>
      <c r="B19" s="83" t="s">
        <v>1187</v>
      </c>
      <c r="C19" s="101" t="s">
        <v>313</v>
      </c>
      <c r="D19" s="166"/>
      <c r="E19" s="119"/>
      <c r="F19" s="176">
        <f t="shared" si="0"/>
        <v>0</v>
      </c>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row>
    <row r="20" spans="1:39" s="137" customFormat="1" x14ac:dyDescent="0.25">
      <c r="A20" s="175" t="s">
        <v>290</v>
      </c>
      <c r="B20" s="83" t="s">
        <v>1188</v>
      </c>
      <c r="C20" s="101" t="s">
        <v>1189</v>
      </c>
      <c r="D20" s="166">
        <v>0</v>
      </c>
      <c r="E20" s="119"/>
      <c r="F20" s="176">
        <f t="shared" si="0"/>
        <v>0</v>
      </c>
      <c r="G20" s="112"/>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row>
    <row r="21" spans="1:39" s="137" customFormat="1" x14ac:dyDescent="0.25">
      <c r="A21" s="175" t="s">
        <v>290</v>
      </c>
      <c r="B21" s="83" t="s">
        <v>1190</v>
      </c>
      <c r="C21" s="101" t="s">
        <v>60</v>
      </c>
      <c r="D21" s="166">
        <v>0</v>
      </c>
      <c r="E21" s="119"/>
      <c r="F21" s="176">
        <f t="shared" si="0"/>
        <v>0</v>
      </c>
      <c r="G21" s="112"/>
      <c r="H21" s="112"/>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row>
    <row r="22" spans="1:39" s="137" customFormat="1" ht="26.4" x14ac:dyDescent="0.25">
      <c r="A22" s="175" t="s">
        <v>1191</v>
      </c>
      <c r="B22" s="83" t="s">
        <v>1192</v>
      </c>
      <c r="C22" s="101"/>
      <c r="D22" s="166"/>
      <c r="E22" s="119"/>
      <c r="F22" s="176"/>
      <c r="G22" s="112"/>
      <c r="H22" s="112"/>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row>
    <row r="23" spans="1:39" s="137" customFormat="1" x14ac:dyDescent="0.25">
      <c r="A23" s="175" t="s">
        <v>290</v>
      </c>
      <c r="B23" s="83" t="s">
        <v>1193</v>
      </c>
      <c r="C23" s="101" t="s">
        <v>313</v>
      </c>
      <c r="D23" s="166">
        <v>10</v>
      </c>
      <c r="E23" s="119"/>
      <c r="F23" s="176">
        <f t="shared" si="0"/>
        <v>0</v>
      </c>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row>
    <row r="24" spans="1:39" s="137" customFormat="1" x14ac:dyDescent="0.25">
      <c r="A24" s="175" t="s">
        <v>1194</v>
      </c>
      <c r="B24" s="83" t="s">
        <v>1195</v>
      </c>
      <c r="C24" s="101" t="s">
        <v>1196</v>
      </c>
      <c r="D24" s="166">
        <v>50</v>
      </c>
      <c r="E24" s="119"/>
      <c r="F24" s="176">
        <f t="shared" si="0"/>
        <v>0</v>
      </c>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row>
    <row r="25" spans="1:39" s="137" customFormat="1" ht="26.4" x14ac:dyDescent="0.25">
      <c r="A25" s="175" t="s">
        <v>1197</v>
      </c>
      <c r="B25" s="83" t="s">
        <v>1198</v>
      </c>
      <c r="C25" s="101"/>
      <c r="D25" s="166"/>
      <c r="E25" s="119"/>
      <c r="F25" s="176">
        <f t="shared" si="0"/>
        <v>0</v>
      </c>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row>
    <row r="26" spans="1:39" s="137" customFormat="1" x14ac:dyDescent="0.25">
      <c r="A26" s="175" t="s">
        <v>1199</v>
      </c>
      <c r="B26" s="216" t="s">
        <v>1200</v>
      </c>
      <c r="C26" s="101" t="s">
        <v>60</v>
      </c>
      <c r="D26" s="166">
        <v>10</v>
      </c>
      <c r="E26" s="119"/>
      <c r="F26" s="176">
        <f t="shared" si="0"/>
        <v>0</v>
      </c>
      <c r="G26" s="112"/>
      <c r="H26" s="112"/>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row>
    <row r="27" spans="1:39" s="137" customFormat="1" ht="26.4" x14ac:dyDescent="0.25">
      <c r="A27" s="175" t="s">
        <v>1201</v>
      </c>
      <c r="B27" s="216" t="s">
        <v>1202</v>
      </c>
      <c r="C27" s="101"/>
      <c r="D27" s="166"/>
      <c r="E27" s="119"/>
      <c r="F27" s="176"/>
      <c r="G27" s="112"/>
      <c r="H27" s="112"/>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row>
    <row r="28" spans="1:39" s="137" customFormat="1" x14ac:dyDescent="0.25">
      <c r="A28" s="175" t="s">
        <v>290</v>
      </c>
      <c r="B28" s="83" t="s">
        <v>1203</v>
      </c>
      <c r="C28" s="101" t="s">
        <v>60</v>
      </c>
      <c r="D28" s="166">
        <v>4</v>
      </c>
      <c r="E28" s="119"/>
      <c r="F28" s="176">
        <f t="shared" si="0"/>
        <v>0</v>
      </c>
      <c r="G28" s="112"/>
      <c r="H28" s="112"/>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row>
    <row r="29" spans="1:39" s="137" customFormat="1" x14ac:dyDescent="0.25">
      <c r="A29" s="175" t="s">
        <v>290</v>
      </c>
      <c r="B29" s="83" t="s">
        <v>1204</v>
      </c>
      <c r="C29" s="101" t="s">
        <v>60</v>
      </c>
      <c r="D29" s="166">
        <v>0</v>
      </c>
      <c r="E29" s="119"/>
      <c r="F29" s="176">
        <f t="shared" si="0"/>
        <v>0</v>
      </c>
      <c r="G29" s="112"/>
      <c r="H29" s="112"/>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row>
    <row r="30" spans="1:39" s="137" customFormat="1" x14ac:dyDescent="0.25">
      <c r="A30" s="175" t="s">
        <v>290</v>
      </c>
      <c r="B30" s="83" t="s">
        <v>1205</v>
      </c>
      <c r="C30" s="101" t="s">
        <v>60</v>
      </c>
      <c r="D30" s="166">
        <v>10</v>
      </c>
      <c r="E30" s="119"/>
      <c r="F30" s="176">
        <f t="shared" si="0"/>
        <v>0</v>
      </c>
      <c r="G30" s="112"/>
      <c r="H30" s="112"/>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row>
    <row r="31" spans="1:39" s="137" customFormat="1" x14ac:dyDescent="0.25">
      <c r="A31" s="175" t="s">
        <v>290</v>
      </c>
      <c r="B31" s="21" t="s">
        <v>1206</v>
      </c>
      <c r="C31" s="88"/>
      <c r="D31" s="89"/>
      <c r="E31" s="116"/>
      <c r="F31" s="113">
        <f>SUM(F8:F30)</f>
        <v>0</v>
      </c>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row>
    <row r="32" spans="1:39" s="112" customFormat="1" x14ac:dyDescent="0.25">
      <c r="A32" s="175" t="s">
        <v>1207</v>
      </c>
      <c r="B32" s="82" t="s">
        <v>1208</v>
      </c>
      <c r="C32" s="76"/>
      <c r="D32" s="77"/>
      <c r="E32" s="109"/>
      <c r="F32" s="113"/>
    </row>
    <row r="33" spans="1:39" s="137" customFormat="1" x14ac:dyDescent="0.25">
      <c r="A33" s="175" t="s">
        <v>1209</v>
      </c>
      <c r="B33" s="83" t="s">
        <v>1210</v>
      </c>
      <c r="C33" s="101" t="s">
        <v>1211</v>
      </c>
      <c r="D33" s="194">
        <v>0.2</v>
      </c>
      <c r="E33" s="119"/>
      <c r="F33" s="119">
        <f>D33*E33</f>
        <v>0</v>
      </c>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row>
    <row r="34" spans="1:39" s="137" customFormat="1" x14ac:dyDescent="0.25">
      <c r="A34" s="175" t="s">
        <v>1212</v>
      </c>
      <c r="B34" s="83" t="s">
        <v>1213</v>
      </c>
      <c r="C34" s="101"/>
      <c r="D34" s="166"/>
      <c r="E34" s="119"/>
      <c r="F34" s="119"/>
      <c r="G34" s="112"/>
      <c r="H34" s="112"/>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row>
    <row r="35" spans="1:39" s="137" customFormat="1" x14ac:dyDescent="0.25">
      <c r="A35" s="175" t="s">
        <v>290</v>
      </c>
      <c r="B35" s="83" t="s">
        <v>1214</v>
      </c>
      <c r="C35" s="101" t="s">
        <v>1215</v>
      </c>
      <c r="D35" s="166">
        <v>2</v>
      </c>
      <c r="E35" s="119"/>
      <c r="F35" s="119">
        <f>D35*E35</f>
        <v>0</v>
      </c>
      <c r="G35" s="112"/>
      <c r="H35" s="112"/>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row>
    <row r="36" spans="1:39" s="137" customFormat="1" x14ac:dyDescent="0.25">
      <c r="A36" s="175" t="s">
        <v>290</v>
      </c>
      <c r="B36" s="21" t="s">
        <v>1216</v>
      </c>
      <c r="C36" s="88"/>
      <c r="D36" s="89"/>
      <c r="E36" s="116"/>
      <c r="F36" s="113">
        <f>SUM(F33:F35)</f>
        <v>0</v>
      </c>
      <c r="G36" s="112"/>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row>
    <row r="37" spans="1:39" s="112" customFormat="1" ht="39.6" x14ac:dyDescent="0.25">
      <c r="A37" s="175" t="s">
        <v>1217</v>
      </c>
      <c r="B37" s="82" t="s">
        <v>1218</v>
      </c>
      <c r="C37" s="76"/>
      <c r="D37" s="77"/>
      <c r="E37" s="109"/>
      <c r="F37" s="113"/>
    </row>
    <row r="38" spans="1:39" s="137" customFormat="1" x14ac:dyDescent="0.25">
      <c r="A38" s="175" t="s">
        <v>290</v>
      </c>
      <c r="B38" s="83"/>
      <c r="C38" s="76"/>
      <c r="D38" s="77"/>
      <c r="E38" s="109"/>
      <c r="F38" s="113"/>
      <c r="G38" s="112"/>
      <c r="H38" s="112"/>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row>
    <row r="39" spans="1:39" s="137" customFormat="1" x14ac:dyDescent="0.25">
      <c r="A39" s="175" t="s">
        <v>1219</v>
      </c>
      <c r="B39" s="83" t="s">
        <v>1220</v>
      </c>
      <c r="C39" s="76"/>
      <c r="D39" s="77"/>
      <c r="E39" s="109"/>
      <c r="F39" s="113"/>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row>
    <row r="40" spans="1:39" s="137" customFormat="1" x14ac:dyDescent="0.25">
      <c r="A40" s="175" t="s">
        <v>290</v>
      </c>
      <c r="B40" s="83" t="s">
        <v>1221</v>
      </c>
      <c r="C40" s="101" t="s">
        <v>191</v>
      </c>
      <c r="D40" s="166">
        <v>770</v>
      </c>
      <c r="E40" s="119"/>
      <c r="F40" s="119">
        <f>D40*E40</f>
        <v>0</v>
      </c>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row>
    <row r="41" spans="1:39" s="137" customFormat="1" x14ac:dyDescent="0.25">
      <c r="A41" s="175" t="s">
        <v>290</v>
      </c>
      <c r="B41" s="21" t="s">
        <v>1222</v>
      </c>
      <c r="C41" s="88"/>
      <c r="D41" s="89"/>
      <c r="E41" s="116"/>
      <c r="F41" s="113">
        <f>F40</f>
        <v>0</v>
      </c>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row>
    <row r="42" spans="1:39" s="112" customFormat="1" x14ac:dyDescent="0.25">
      <c r="A42" s="175" t="s">
        <v>1223</v>
      </c>
      <c r="B42" s="82" t="s">
        <v>1224</v>
      </c>
      <c r="C42" s="76"/>
      <c r="D42" s="77"/>
      <c r="E42" s="109"/>
      <c r="F42" s="113"/>
    </row>
    <row r="43" spans="1:39" s="137" customFormat="1" x14ac:dyDescent="0.25">
      <c r="A43" s="175" t="s">
        <v>1225</v>
      </c>
      <c r="B43" s="83" t="s">
        <v>1226</v>
      </c>
      <c r="C43" s="101"/>
      <c r="D43" s="166"/>
      <c r="E43" s="119"/>
      <c r="F43" s="193"/>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row>
    <row r="44" spans="1:39" s="137" customFormat="1" x14ac:dyDescent="0.25">
      <c r="A44" s="175" t="s">
        <v>290</v>
      </c>
      <c r="B44" s="83" t="s">
        <v>1227</v>
      </c>
      <c r="C44" s="101" t="s">
        <v>1181</v>
      </c>
      <c r="D44" s="166">
        <v>515.5</v>
      </c>
      <c r="E44" s="119"/>
      <c r="F44" s="119">
        <f>D44*E44</f>
        <v>0</v>
      </c>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row>
    <row r="45" spans="1:39" s="137" customFormat="1" x14ac:dyDescent="0.25">
      <c r="A45" s="175" t="s">
        <v>290</v>
      </c>
      <c r="B45" s="83" t="s">
        <v>1228</v>
      </c>
      <c r="C45" s="101" t="s">
        <v>1181</v>
      </c>
      <c r="D45" s="166">
        <v>1069.5</v>
      </c>
      <c r="E45" s="119"/>
      <c r="F45" s="119">
        <f t="shared" ref="F45:F51" si="1">D45*E45</f>
        <v>0</v>
      </c>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row>
    <row r="46" spans="1:39" s="137" customFormat="1" x14ac:dyDescent="0.25">
      <c r="A46" s="175" t="s">
        <v>1229</v>
      </c>
      <c r="B46" s="83" t="s">
        <v>1230</v>
      </c>
      <c r="C46" s="101"/>
      <c r="D46" s="166"/>
      <c r="E46" s="119"/>
      <c r="F46" s="119"/>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row>
    <row r="47" spans="1:39" s="137" customFormat="1" x14ac:dyDescent="0.25">
      <c r="A47" s="175" t="s">
        <v>290</v>
      </c>
      <c r="B47" s="83" t="s">
        <v>1231</v>
      </c>
      <c r="C47" s="101" t="s">
        <v>313</v>
      </c>
      <c r="D47" s="166">
        <v>4</v>
      </c>
      <c r="E47" s="119"/>
      <c r="F47" s="119">
        <f t="shared" si="1"/>
        <v>0</v>
      </c>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row>
    <row r="48" spans="1:39" s="137" customFormat="1" x14ac:dyDescent="0.25">
      <c r="A48" s="175" t="s">
        <v>1232</v>
      </c>
      <c r="B48" s="83" t="s">
        <v>1233</v>
      </c>
      <c r="C48" s="101"/>
      <c r="D48" s="166"/>
      <c r="E48" s="119"/>
      <c r="F48" s="119"/>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row>
    <row r="49" spans="1:39" s="137" customFormat="1" ht="26.4" x14ac:dyDescent="0.25">
      <c r="A49" s="175" t="s">
        <v>290</v>
      </c>
      <c r="B49" s="83" t="s">
        <v>1234</v>
      </c>
      <c r="C49" s="233" t="s">
        <v>1235</v>
      </c>
      <c r="D49" s="166">
        <v>1</v>
      </c>
      <c r="E49" s="119"/>
      <c r="F49" s="119">
        <f t="shared" si="1"/>
        <v>0</v>
      </c>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row>
    <row r="50" spans="1:39" s="137" customFormat="1" ht="26.4" x14ac:dyDescent="0.25">
      <c r="A50" s="175" t="s">
        <v>290</v>
      </c>
      <c r="B50" s="83" t="s">
        <v>1236</v>
      </c>
      <c r="C50" s="101" t="s">
        <v>1237</v>
      </c>
      <c r="D50" s="166">
        <v>0.1</v>
      </c>
      <c r="E50" s="119"/>
      <c r="F50" s="119">
        <f t="shared" si="1"/>
        <v>0</v>
      </c>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12"/>
      <c r="AI50" s="112"/>
      <c r="AJ50" s="112"/>
      <c r="AK50" s="112"/>
      <c r="AL50" s="112"/>
      <c r="AM50" s="112"/>
    </row>
    <row r="51" spans="1:39" s="137" customFormat="1" x14ac:dyDescent="0.25">
      <c r="A51" s="175" t="s">
        <v>1238</v>
      </c>
      <c r="B51" s="83" t="s">
        <v>1239</v>
      </c>
      <c r="C51" s="101" t="s">
        <v>313</v>
      </c>
      <c r="D51" s="166">
        <v>42</v>
      </c>
      <c r="E51" s="119"/>
      <c r="F51" s="119">
        <f t="shared" si="1"/>
        <v>0</v>
      </c>
      <c r="H51" s="112"/>
      <c r="I51" s="112"/>
      <c r="J51" s="112"/>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row>
    <row r="52" spans="1:39" s="137" customFormat="1" x14ac:dyDescent="0.25">
      <c r="A52" s="175" t="s">
        <v>290</v>
      </c>
      <c r="B52" s="21" t="s">
        <v>1240</v>
      </c>
      <c r="C52" s="88"/>
      <c r="D52" s="89"/>
      <c r="E52" s="116"/>
      <c r="F52" s="113">
        <f>SUM(F44:F51)</f>
        <v>0</v>
      </c>
      <c r="H52" s="112"/>
      <c r="I52" s="112"/>
      <c r="J52" s="112"/>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12"/>
      <c r="AI52" s="112"/>
      <c r="AJ52" s="112"/>
      <c r="AK52" s="112"/>
      <c r="AL52" s="112"/>
      <c r="AM52" s="112"/>
    </row>
    <row r="53" spans="1:39" s="112" customFormat="1" x14ac:dyDescent="0.25">
      <c r="A53" s="175" t="s">
        <v>1241</v>
      </c>
      <c r="B53" s="82" t="s">
        <v>1242</v>
      </c>
      <c r="C53" s="76"/>
      <c r="D53" s="77"/>
      <c r="E53" s="109"/>
      <c r="F53" s="113"/>
      <c r="G53" s="137"/>
    </row>
    <row r="54" spans="1:39" s="137" customFormat="1" x14ac:dyDescent="0.25">
      <c r="A54" s="175" t="s">
        <v>1243</v>
      </c>
      <c r="B54" s="83" t="s">
        <v>1244</v>
      </c>
      <c r="C54" s="76"/>
      <c r="D54" s="77"/>
      <c r="E54" s="109"/>
      <c r="F54" s="113"/>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row>
    <row r="55" spans="1:39" s="137" customFormat="1" x14ac:dyDescent="0.25">
      <c r="A55" s="175" t="s">
        <v>290</v>
      </c>
      <c r="B55" s="83" t="s">
        <v>1245</v>
      </c>
      <c r="C55" s="76"/>
      <c r="D55" s="77"/>
      <c r="E55" s="109"/>
      <c r="F55" s="110"/>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row>
    <row r="56" spans="1:39" s="137" customFormat="1" x14ac:dyDescent="0.25">
      <c r="A56" s="175" t="s">
        <v>290</v>
      </c>
      <c r="B56" s="83" t="s">
        <v>1246</v>
      </c>
      <c r="C56" s="101" t="s">
        <v>1247</v>
      </c>
      <c r="D56" s="166">
        <v>19.940000000000001</v>
      </c>
      <c r="E56" s="119"/>
      <c r="F56" s="119">
        <f>D56*E56</f>
        <v>0</v>
      </c>
      <c r="H56" s="112"/>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row>
    <row r="57" spans="1:39" s="137" customFormat="1" x14ac:dyDescent="0.25">
      <c r="A57" s="175" t="s">
        <v>290</v>
      </c>
      <c r="B57" s="83" t="s">
        <v>1248</v>
      </c>
      <c r="C57" s="101" t="s">
        <v>1247</v>
      </c>
      <c r="D57" s="166">
        <v>2</v>
      </c>
      <c r="E57" s="119"/>
      <c r="F57" s="119">
        <f t="shared" ref="F57:F73" si="2">D57*E57</f>
        <v>0</v>
      </c>
      <c r="H57" s="112"/>
      <c r="I57" s="112"/>
      <c r="J57" s="112"/>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12"/>
      <c r="AI57" s="112"/>
      <c r="AJ57" s="112"/>
      <c r="AK57" s="112"/>
      <c r="AL57" s="112"/>
      <c r="AM57" s="112"/>
    </row>
    <row r="58" spans="1:39" s="137" customFormat="1" x14ac:dyDescent="0.25">
      <c r="A58" s="175" t="s">
        <v>290</v>
      </c>
      <c r="B58" s="83" t="s">
        <v>1249</v>
      </c>
      <c r="C58" s="101" t="s">
        <v>1247</v>
      </c>
      <c r="D58" s="166">
        <v>2</v>
      </c>
      <c r="E58" s="119"/>
      <c r="F58" s="119">
        <f t="shared" si="2"/>
        <v>0</v>
      </c>
      <c r="H58" s="112"/>
      <c r="I58" s="112"/>
      <c r="J58" s="112"/>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12"/>
      <c r="AI58" s="112"/>
      <c r="AJ58" s="112"/>
      <c r="AK58" s="112"/>
      <c r="AL58" s="112"/>
      <c r="AM58" s="112"/>
    </row>
    <row r="59" spans="1:39" s="137" customFormat="1" ht="26.4" x14ac:dyDescent="0.25">
      <c r="A59" s="175" t="s">
        <v>1250</v>
      </c>
      <c r="B59" s="83" t="s">
        <v>1251</v>
      </c>
      <c r="C59" s="101"/>
      <c r="D59" s="166"/>
      <c r="E59" s="119"/>
      <c r="F59" s="119"/>
      <c r="H59" s="112"/>
      <c r="I59" s="112"/>
      <c r="J59" s="112"/>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12"/>
      <c r="AI59" s="112"/>
      <c r="AJ59" s="112"/>
      <c r="AK59" s="112"/>
      <c r="AL59" s="112"/>
      <c r="AM59" s="112"/>
    </row>
    <row r="60" spans="1:39" s="137" customFormat="1" x14ac:dyDescent="0.25">
      <c r="A60" s="175" t="s">
        <v>290</v>
      </c>
      <c r="B60" s="83" t="s">
        <v>1252</v>
      </c>
      <c r="C60" s="101" t="s">
        <v>1247</v>
      </c>
      <c r="D60" s="166">
        <v>473.24</v>
      </c>
      <c r="E60" s="119"/>
      <c r="F60" s="119">
        <f t="shared" si="2"/>
        <v>0</v>
      </c>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row>
    <row r="61" spans="1:39" s="137" customFormat="1" x14ac:dyDescent="0.25">
      <c r="A61" s="175" t="s">
        <v>1253</v>
      </c>
      <c r="B61" s="83" t="s">
        <v>1254</v>
      </c>
      <c r="C61" s="101"/>
      <c r="D61" s="166"/>
      <c r="E61" s="119"/>
      <c r="F61" s="119">
        <f t="shared" si="2"/>
        <v>0</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row>
    <row r="62" spans="1:39" s="137" customFormat="1" x14ac:dyDescent="0.25">
      <c r="A62" s="175" t="s">
        <v>290</v>
      </c>
      <c r="B62" s="83" t="s">
        <v>1255</v>
      </c>
      <c r="C62" s="101"/>
      <c r="D62" s="166"/>
      <c r="E62" s="119"/>
      <c r="F62" s="119">
        <f t="shared" si="2"/>
        <v>0</v>
      </c>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row>
    <row r="63" spans="1:39" s="137" customFormat="1" x14ac:dyDescent="0.25">
      <c r="A63" s="175" t="s">
        <v>1256</v>
      </c>
      <c r="B63" s="83" t="s">
        <v>1257</v>
      </c>
      <c r="C63" s="101" t="s">
        <v>1247</v>
      </c>
      <c r="D63" s="166">
        <v>73</v>
      </c>
      <c r="E63" s="119"/>
      <c r="F63" s="119">
        <f t="shared" si="2"/>
        <v>0</v>
      </c>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row>
    <row r="64" spans="1:39" s="137" customFormat="1" x14ac:dyDescent="0.25">
      <c r="A64" s="175" t="s">
        <v>1258</v>
      </c>
      <c r="B64" s="83" t="s">
        <v>1259</v>
      </c>
      <c r="C64" s="101"/>
      <c r="D64" s="166"/>
      <c r="E64" s="119"/>
      <c r="F64" s="119">
        <f t="shared" si="2"/>
        <v>0</v>
      </c>
      <c r="H64" s="112"/>
      <c r="I64" s="112"/>
      <c r="J64" s="112"/>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12"/>
      <c r="AI64" s="112"/>
      <c r="AJ64" s="112"/>
      <c r="AK64" s="112"/>
      <c r="AL64" s="112"/>
      <c r="AM64" s="112"/>
    </row>
    <row r="65" spans="1:39" s="137" customFormat="1" x14ac:dyDescent="0.25">
      <c r="A65" s="175" t="s">
        <v>290</v>
      </c>
      <c r="B65" s="83" t="s">
        <v>1260</v>
      </c>
      <c r="C65" s="101" t="s">
        <v>1247</v>
      </c>
      <c r="D65" s="166">
        <v>127.52</v>
      </c>
      <c r="E65" s="119"/>
      <c r="F65" s="119">
        <f t="shared" si="2"/>
        <v>0</v>
      </c>
      <c r="H65" s="112"/>
      <c r="I65" s="112"/>
      <c r="J65" s="112"/>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12"/>
      <c r="AI65" s="112"/>
      <c r="AJ65" s="112"/>
      <c r="AK65" s="112"/>
      <c r="AL65" s="112"/>
      <c r="AM65" s="112"/>
    </row>
    <row r="66" spans="1:39" s="137" customFormat="1" x14ac:dyDescent="0.25">
      <c r="A66" s="175" t="s">
        <v>1261</v>
      </c>
      <c r="B66" s="83" t="s">
        <v>1262</v>
      </c>
      <c r="C66" s="101"/>
      <c r="D66" s="166"/>
      <c r="E66" s="119"/>
      <c r="F66" s="119"/>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row>
    <row r="67" spans="1:39" s="137" customFormat="1" x14ac:dyDescent="0.25">
      <c r="A67" s="175" t="s">
        <v>290</v>
      </c>
      <c r="B67" s="83" t="s">
        <v>1263</v>
      </c>
      <c r="C67" s="101" t="s">
        <v>1264</v>
      </c>
      <c r="D67" s="166">
        <v>16088</v>
      </c>
      <c r="E67" s="119"/>
      <c r="F67" s="119">
        <f t="shared" si="2"/>
        <v>0</v>
      </c>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row>
    <row r="68" spans="1:39" s="137" customFormat="1" x14ac:dyDescent="0.25">
      <c r="A68" s="175" t="s">
        <v>290</v>
      </c>
      <c r="B68" s="83" t="s">
        <v>1265</v>
      </c>
      <c r="C68" s="101" t="s">
        <v>1264</v>
      </c>
      <c r="D68" s="166">
        <v>1585</v>
      </c>
      <c r="E68" s="119"/>
      <c r="F68" s="119">
        <f t="shared" si="2"/>
        <v>0</v>
      </c>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row>
    <row r="69" spans="1:39" s="137" customFormat="1" ht="26.4" x14ac:dyDescent="0.25">
      <c r="A69" s="175" t="s">
        <v>1266</v>
      </c>
      <c r="B69" s="83" t="s">
        <v>1267</v>
      </c>
      <c r="C69" s="101"/>
      <c r="D69" s="166"/>
      <c r="E69" s="119"/>
      <c r="F69" s="119"/>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2"/>
      <c r="AL69" s="112"/>
      <c r="AM69" s="112"/>
    </row>
    <row r="70" spans="1:39" s="137" customFormat="1" x14ac:dyDescent="0.25">
      <c r="A70" s="175" t="s">
        <v>290</v>
      </c>
      <c r="B70" s="83" t="s">
        <v>1268</v>
      </c>
      <c r="C70" s="101" t="s">
        <v>1264</v>
      </c>
      <c r="D70" s="166">
        <v>50</v>
      </c>
      <c r="E70" s="119"/>
      <c r="F70" s="119">
        <f t="shared" si="2"/>
        <v>0</v>
      </c>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2"/>
      <c r="AL70" s="112"/>
      <c r="AM70" s="112"/>
    </row>
    <row r="71" spans="1:39" s="137" customFormat="1" x14ac:dyDescent="0.25">
      <c r="A71" s="175" t="s">
        <v>290</v>
      </c>
      <c r="B71" s="83" t="s">
        <v>1269</v>
      </c>
      <c r="C71" s="101" t="s">
        <v>1264</v>
      </c>
      <c r="D71" s="166">
        <v>50</v>
      </c>
      <c r="E71" s="119"/>
      <c r="F71" s="119">
        <f t="shared" si="2"/>
        <v>0</v>
      </c>
      <c r="H71" s="112"/>
      <c r="I71" s="112"/>
      <c r="J71" s="112"/>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row>
    <row r="72" spans="1:39" s="137" customFormat="1" x14ac:dyDescent="0.25">
      <c r="A72" s="175" t="s">
        <v>1270</v>
      </c>
      <c r="B72" s="83" t="s">
        <v>1271</v>
      </c>
      <c r="C72" s="101"/>
      <c r="D72" s="166"/>
      <c r="E72" s="119"/>
      <c r="F72" s="119"/>
      <c r="H72" s="112"/>
      <c r="I72" s="112"/>
      <c r="J72" s="112"/>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12"/>
      <c r="AI72" s="112"/>
      <c r="AJ72" s="112"/>
      <c r="AK72" s="112"/>
      <c r="AL72" s="112"/>
      <c r="AM72" s="112"/>
    </row>
    <row r="73" spans="1:39" s="137" customFormat="1" ht="26.4" x14ac:dyDescent="0.25">
      <c r="A73" s="175" t="s">
        <v>1272</v>
      </c>
      <c r="B73" s="83" t="s">
        <v>1273</v>
      </c>
      <c r="C73" s="101" t="s">
        <v>1274</v>
      </c>
      <c r="D73" s="166">
        <v>9460</v>
      </c>
      <c r="E73" s="119"/>
      <c r="F73" s="119">
        <f t="shared" si="2"/>
        <v>0</v>
      </c>
      <c r="H73" s="112"/>
      <c r="I73" s="112"/>
      <c r="J73" s="112"/>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12"/>
      <c r="AI73" s="112"/>
      <c r="AJ73" s="112"/>
      <c r="AK73" s="112"/>
      <c r="AL73" s="112"/>
      <c r="AM73" s="112"/>
    </row>
    <row r="74" spans="1:39" s="137" customFormat="1" x14ac:dyDescent="0.25">
      <c r="A74" s="175" t="s">
        <v>290</v>
      </c>
      <c r="B74" s="21" t="s">
        <v>1275</v>
      </c>
      <c r="C74" s="88"/>
      <c r="D74" s="89"/>
      <c r="E74" s="116"/>
      <c r="F74" s="113">
        <f>SUM(F56:F73)</f>
        <v>0</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row>
    <row r="75" spans="1:39" s="112" customFormat="1" x14ac:dyDescent="0.25">
      <c r="A75" s="175">
        <v>3400</v>
      </c>
      <c r="B75" s="82" t="s">
        <v>1276</v>
      </c>
      <c r="C75" s="76"/>
      <c r="D75" s="77"/>
      <c r="E75" s="109"/>
      <c r="F75" s="113"/>
      <c r="G75" s="137"/>
    </row>
    <row r="76" spans="1:39" s="137" customFormat="1" ht="26.4" x14ac:dyDescent="0.25">
      <c r="A76" s="175" t="s">
        <v>1277</v>
      </c>
      <c r="B76" s="83" t="s">
        <v>1278</v>
      </c>
      <c r="C76" s="76"/>
      <c r="D76" s="77"/>
      <c r="E76" s="109"/>
      <c r="F76" s="113"/>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row>
    <row r="77" spans="1:39" s="137" customFormat="1" x14ac:dyDescent="0.25">
      <c r="A77" s="175" t="s">
        <v>290</v>
      </c>
      <c r="B77" s="83" t="s">
        <v>1279</v>
      </c>
      <c r="C77" s="76"/>
      <c r="D77" s="77"/>
      <c r="E77" s="109"/>
      <c r="F77" s="113"/>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row>
    <row r="78" spans="1:39" s="137" customFormat="1" x14ac:dyDescent="0.25">
      <c r="A78" s="175"/>
      <c r="B78" s="83" t="s">
        <v>1280</v>
      </c>
      <c r="C78" s="76"/>
      <c r="D78" s="77"/>
      <c r="E78" s="109"/>
      <c r="F78" s="113"/>
      <c r="H78" s="112"/>
      <c r="I78" s="112"/>
      <c r="J78" s="112"/>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row>
    <row r="79" spans="1:39" s="137" customFormat="1" ht="26.4" x14ac:dyDescent="0.25">
      <c r="A79" s="175" t="s">
        <v>290</v>
      </c>
      <c r="B79" s="83" t="s">
        <v>1281</v>
      </c>
      <c r="C79" s="101" t="s">
        <v>313</v>
      </c>
      <c r="D79" s="166">
        <v>237.75</v>
      </c>
      <c r="E79" s="119"/>
      <c r="F79" s="119">
        <f>D79*E79</f>
        <v>0</v>
      </c>
      <c r="H79" s="112"/>
      <c r="I79" s="112"/>
      <c r="J79" s="112"/>
      <c r="K79" s="112"/>
      <c r="L79" s="112"/>
      <c r="M79" s="112"/>
      <c r="N79" s="112"/>
      <c r="O79" s="112"/>
      <c r="P79" s="112"/>
      <c r="Q79" s="112"/>
      <c r="R79" s="112"/>
      <c r="S79" s="112"/>
      <c r="T79" s="112"/>
      <c r="U79" s="112"/>
      <c r="V79" s="112"/>
      <c r="W79" s="112"/>
      <c r="X79" s="112"/>
      <c r="Y79" s="112"/>
      <c r="Z79" s="112"/>
      <c r="AA79" s="112"/>
      <c r="AB79" s="112"/>
      <c r="AC79" s="112"/>
      <c r="AD79" s="112"/>
      <c r="AE79" s="112"/>
      <c r="AF79" s="112"/>
      <c r="AG79" s="112"/>
      <c r="AH79" s="112"/>
      <c r="AI79" s="112"/>
      <c r="AJ79" s="112"/>
      <c r="AK79" s="112"/>
      <c r="AL79" s="112"/>
      <c r="AM79" s="112"/>
    </row>
    <row r="80" spans="1:39" s="137" customFormat="1" x14ac:dyDescent="0.25">
      <c r="A80" s="175" t="s">
        <v>290</v>
      </c>
      <c r="B80" s="83" t="s">
        <v>1282</v>
      </c>
      <c r="C80" s="101"/>
      <c r="D80" s="166"/>
      <c r="E80" s="119"/>
      <c r="F80" s="119"/>
      <c r="H80" s="112"/>
      <c r="I80" s="112"/>
      <c r="J80" s="112"/>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12"/>
      <c r="AI80" s="112"/>
      <c r="AJ80" s="112"/>
      <c r="AK80" s="112"/>
      <c r="AL80" s="112"/>
      <c r="AM80" s="112"/>
    </row>
    <row r="81" spans="1:39" s="137" customFormat="1" ht="26.4" x14ac:dyDescent="0.25">
      <c r="A81" s="175" t="s">
        <v>290</v>
      </c>
      <c r="B81" s="83" t="s">
        <v>1283</v>
      </c>
      <c r="C81" s="101" t="s">
        <v>313</v>
      </c>
      <c r="D81" s="166">
        <v>237.75</v>
      </c>
      <c r="E81" s="119"/>
      <c r="F81" s="119">
        <f t="shared" ref="F81" si="3">D81*E81</f>
        <v>0</v>
      </c>
      <c r="H81" s="112"/>
      <c r="I81" s="112"/>
      <c r="J81" s="112"/>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row>
    <row r="82" spans="1:39" s="137" customFormat="1" x14ac:dyDescent="0.25">
      <c r="A82" s="175" t="s">
        <v>290</v>
      </c>
      <c r="B82" s="21" t="s">
        <v>1284</v>
      </c>
      <c r="C82" s="88"/>
      <c r="D82" s="89"/>
      <c r="E82" s="116"/>
      <c r="F82" s="113">
        <f>SUM(F79:F81)</f>
        <v>0</v>
      </c>
      <c r="H82" s="112"/>
      <c r="I82" s="112"/>
      <c r="J82" s="112"/>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row>
    <row r="83" spans="1:39" s="112" customFormat="1" x14ac:dyDescent="0.25">
      <c r="A83" s="175" t="s">
        <v>1285</v>
      </c>
      <c r="B83" s="82" t="s">
        <v>1271</v>
      </c>
      <c r="C83" s="76"/>
      <c r="D83" s="77"/>
      <c r="E83" s="109"/>
      <c r="F83" s="113"/>
      <c r="G83" s="137"/>
    </row>
    <row r="84" spans="1:39" s="137" customFormat="1" ht="26.4" x14ac:dyDescent="0.25">
      <c r="A84" s="175" t="s">
        <v>1286</v>
      </c>
      <c r="B84" s="83" t="s">
        <v>1287</v>
      </c>
      <c r="C84" s="101" t="s">
        <v>1274</v>
      </c>
      <c r="D84" s="166">
        <v>9520</v>
      </c>
      <c r="E84" s="119"/>
      <c r="F84" s="119">
        <f>D84*E84</f>
        <v>0</v>
      </c>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row>
    <row r="85" spans="1:39" s="137" customFormat="1" x14ac:dyDescent="0.25">
      <c r="A85" s="175"/>
      <c r="B85" s="21" t="s">
        <v>1288</v>
      </c>
      <c r="C85" s="88"/>
      <c r="D85" s="89"/>
      <c r="E85" s="116"/>
      <c r="F85" s="113">
        <f>F84</f>
        <v>0</v>
      </c>
      <c r="H85" s="112"/>
      <c r="I85" s="112"/>
      <c r="J85" s="112"/>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row>
    <row r="86" spans="1:39" s="112" customFormat="1" x14ac:dyDescent="0.25">
      <c r="A86" s="175" t="s">
        <v>1289</v>
      </c>
      <c r="B86" s="82" t="s">
        <v>1290</v>
      </c>
      <c r="C86" s="76"/>
      <c r="D86" s="77"/>
      <c r="E86" s="109"/>
      <c r="F86" s="113"/>
      <c r="G86" s="137"/>
    </row>
    <row r="87" spans="1:39" s="137" customFormat="1" ht="26.4" x14ac:dyDescent="0.25">
      <c r="A87" s="175" t="s">
        <v>1291</v>
      </c>
      <c r="B87" s="83" t="s">
        <v>1292</v>
      </c>
      <c r="C87" s="76"/>
      <c r="D87" s="77"/>
      <c r="E87" s="109"/>
      <c r="F87" s="110"/>
      <c r="H87" s="112"/>
      <c r="I87" s="112"/>
      <c r="J87" s="112"/>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row>
    <row r="88" spans="1:39" s="137" customFormat="1" ht="26.4" x14ac:dyDescent="0.25">
      <c r="A88" s="175" t="s">
        <v>290</v>
      </c>
      <c r="B88" s="83" t="s">
        <v>1293</v>
      </c>
      <c r="C88" s="76"/>
      <c r="D88" s="77"/>
      <c r="E88" s="109"/>
      <c r="F88" s="110"/>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row>
    <row r="89" spans="1:39" s="137" customFormat="1" x14ac:dyDescent="0.25">
      <c r="A89" s="175" t="s">
        <v>290</v>
      </c>
      <c r="B89" s="83" t="s">
        <v>1294</v>
      </c>
      <c r="C89" s="101" t="s">
        <v>1264</v>
      </c>
      <c r="D89" s="166">
        <v>5</v>
      </c>
      <c r="E89" s="119"/>
      <c r="F89" s="119">
        <f>D89*E89</f>
        <v>0</v>
      </c>
      <c r="H89" s="112"/>
      <c r="I89" s="112"/>
      <c r="J89" s="112"/>
      <c r="K89" s="112"/>
      <c r="L89" s="112"/>
      <c r="M89" s="112"/>
      <c r="N89" s="112"/>
      <c r="O89" s="112"/>
      <c r="P89" s="112"/>
      <c r="Q89" s="112"/>
      <c r="R89" s="112"/>
      <c r="S89" s="112"/>
      <c r="T89" s="112"/>
      <c r="U89" s="112"/>
      <c r="V89" s="112"/>
      <c r="W89" s="112"/>
      <c r="X89" s="112"/>
      <c r="Y89" s="112"/>
      <c r="Z89" s="112"/>
      <c r="AA89" s="112"/>
      <c r="AB89" s="112"/>
      <c r="AC89" s="112"/>
      <c r="AD89" s="112"/>
      <c r="AE89" s="112"/>
      <c r="AF89" s="112"/>
      <c r="AG89" s="112"/>
      <c r="AH89" s="112"/>
      <c r="AI89" s="112"/>
      <c r="AJ89" s="112"/>
      <c r="AK89" s="112"/>
      <c r="AL89" s="112"/>
      <c r="AM89" s="112"/>
    </row>
    <row r="90" spans="1:39" s="137" customFormat="1" x14ac:dyDescent="0.25">
      <c r="A90" s="175" t="s">
        <v>290</v>
      </c>
      <c r="B90" s="83" t="s">
        <v>1295</v>
      </c>
      <c r="C90" s="101" t="s">
        <v>1264</v>
      </c>
      <c r="D90" s="166">
        <v>6.26</v>
      </c>
      <c r="E90" s="119"/>
      <c r="F90" s="119">
        <f t="shared" ref="F90:F100" si="4">D90*E90</f>
        <v>0</v>
      </c>
      <c r="H90" s="112"/>
      <c r="I90" s="112"/>
      <c r="J90" s="112"/>
      <c r="K90" s="112"/>
      <c r="L90" s="112"/>
      <c r="M90" s="112"/>
      <c r="N90" s="112"/>
      <c r="O90" s="112"/>
      <c r="P90" s="112"/>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row>
    <row r="91" spans="1:39" s="137" customFormat="1" x14ac:dyDescent="0.25">
      <c r="A91" s="175" t="s">
        <v>290</v>
      </c>
      <c r="B91" s="83" t="s">
        <v>1296</v>
      </c>
      <c r="C91" s="101" t="s">
        <v>1264</v>
      </c>
      <c r="D91" s="166">
        <v>0</v>
      </c>
      <c r="E91" s="119"/>
      <c r="F91" s="119">
        <f t="shared" si="4"/>
        <v>0</v>
      </c>
      <c r="H91" s="112"/>
      <c r="I91" s="112"/>
      <c r="J91" s="11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row>
    <row r="92" spans="1:39" s="137" customFormat="1" x14ac:dyDescent="0.25">
      <c r="A92" s="175" t="s">
        <v>1297</v>
      </c>
      <c r="B92" s="83" t="s">
        <v>1298</v>
      </c>
      <c r="C92" s="101"/>
      <c r="D92" s="166"/>
      <c r="E92" s="119"/>
      <c r="F92" s="119"/>
      <c r="H92" s="112"/>
      <c r="I92" s="112"/>
      <c r="J92" s="112"/>
      <c r="K92" s="112"/>
      <c r="L92" s="112"/>
      <c r="M92" s="112"/>
      <c r="N92" s="112"/>
      <c r="O92" s="112"/>
      <c r="P92" s="112"/>
      <c r="Q92" s="112"/>
      <c r="R92" s="112"/>
      <c r="S92" s="112"/>
      <c r="T92" s="112"/>
      <c r="U92" s="112"/>
      <c r="V92" s="112"/>
      <c r="W92" s="112"/>
      <c r="X92" s="112"/>
      <c r="Y92" s="112"/>
      <c r="Z92" s="112"/>
      <c r="AA92" s="112"/>
      <c r="AB92" s="112"/>
      <c r="AC92" s="112"/>
      <c r="AD92" s="112"/>
      <c r="AE92" s="112"/>
      <c r="AF92" s="112"/>
      <c r="AG92" s="112"/>
      <c r="AH92" s="112"/>
      <c r="AI92" s="112"/>
      <c r="AJ92" s="112"/>
      <c r="AK92" s="112"/>
      <c r="AL92" s="112"/>
      <c r="AM92" s="112"/>
    </row>
    <row r="93" spans="1:39" s="137" customFormat="1" x14ac:dyDescent="0.25">
      <c r="A93" s="175" t="s">
        <v>290</v>
      </c>
      <c r="B93" s="83" t="s">
        <v>1299</v>
      </c>
      <c r="C93" s="101"/>
      <c r="D93" s="166">
        <v>0</v>
      </c>
      <c r="E93" s="119"/>
      <c r="F93" s="119">
        <f t="shared" si="4"/>
        <v>0</v>
      </c>
      <c r="H93" s="112"/>
      <c r="I93" s="112"/>
      <c r="J93" s="112"/>
      <c r="K93" s="112"/>
      <c r="L93" s="112"/>
      <c r="M93" s="112"/>
      <c r="N93" s="112"/>
      <c r="O93" s="112"/>
      <c r="P93" s="112"/>
      <c r="Q93" s="112"/>
      <c r="R93" s="112"/>
      <c r="S93" s="112"/>
      <c r="T93" s="112"/>
      <c r="U93" s="112"/>
      <c r="V93" s="112"/>
      <c r="W93" s="112"/>
      <c r="X93" s="112"/>
      <c r="Y93" s="112"/>
      <c r="Z93" s="112"/>
      <c r="AA93" s="112"/>
      <c r="AB93" s="112"/>
      <c r="AC93" s="112"/>
      <c r="AD93" s="112"/>
      <c r="AE93" s="112"/>
      <c r="AF93" s="112"/>
      <c r="AG93" s="112"/>
      <c r="AH93" s="112"/>
      <c r="AI93" s="112"/>
      <c r="AJ93" s="112"/>
      <c r="AK93" s="112"/>
      <c r="AL93" s="112"/>
      <c r="AM93" s="112"/>
    </row>
    <row r="94" spans="1:39" s="137" customFormat="1" x14ac:dyDescent="0.25">
      <c r="A94" s="175" t="s">
        <v>290</v>
      </c>
      <c r="B94" s="83" t="s">
        <v>1300</v>
      </c>
      <c r="C94" s="101" t="s">
        <v>1264</v>
      </c>
      <c r="D94" s="166">
        <v>0</v>
      </c>
      <c r="E94" s="119"/>
      <c r="F94" s="119">
        <f t="shared" si="4"/>
        <v>0</v>
      </c>
      <c r="H94" s="112"/>
      <c r="I94" s="112"/>
      <c r="J94" s="112"/>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row>
    <row r="95" spans="1:39" s="137" customFormat="1" x14ac:dyDescent="0.25">
      <c r="A95" s="175" t="s">
        <v>290</v>
      </c>
      <c r="B95" s="83" t="s">
        <v>1301</v>
      </c>
      <c r="C95" s="101"/>
      <c r="D95" s="166"/>
      <c r="E95" s="119"/>
      <c r="F95" s="119"/>
      <c r="H95" s="112"/>
      <c r="I95" s="112"/>
      <c r="J95" s="112"/>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row>
    <row r="96" spans="1:39" s="137" customFormat="1" x14ac:dyDescent="0.25">
      <c r="A96" s="175" t="s">
        <v>290</v>
      </c>
      <c r="B96" s="83" t="s">
        <v>1302</v>
      </c>
      <c r="C96" s="101" t="s">
        <v>1264</v>
      </c>
      <c r="D96" s="166">
        <v>5</v>
      </c>
      <c r="E96" s="119"/>
      <c r="F96" s="119">
        <f t="shared" si="4"/>
        <v>0</v>
      </c>
      <c r="H96" s="112"/>
      <c r="I96" s="112"/>
      <c r="J96" s="112"/>
      <c r="K96" s="112"/>
      <c r="L96" s="112"/>
      <c r="M96" s="112"/>
      <c r="N96" s="112"/>
      <c r="O96" s="112"/>
      <c r="P96" s="112"/>
      <c r="Q96" s="112"/>
      <c r="R96" s="112"/>
      <c r="S96" s="112"/>
      <c r="T96" s="112"/>
      <c r="U96" s="112"/>
      <c r="V96" s="112"/>
      <c r="W96" s="112"/>
      <c r="X96" s="112"/>
      <c r="Y96" s="112"/>
      <c r="Z96" s="112"/>
      <c r="AA96" s="112"/>
      <c r="AB96" s="112"/>
      <c r="AC96" s="112"/>
      <c r="AD96" s="112"/>
      <c r="AE96" s="112"/>
      <c r="AF96" s="112"/>
      <c r="AG96" s="112"/>
      <c r="AH96" s="112"/>
      <c r="AI96" s="112"/>
      <c r="AJ96" s="112"/>
      <c r="AK96" s="112"/>
      <c r="AL96" s="112"/>
      <c r="AM96" s="112"/>
    </row>
    <row r="97" spans="1:39" s="137" customFormat="1" x14ac:dyDescent="0.25">
      <c r="A97" s="175" t="s">
        <v>1303</v>
      </c>
      <c r="B97" s="83" t="s">
        <v>1304</v>
      </c>
      <c r="C97" s="101"/>
      <c r="D97" s="166">
        <v>0</v>
      </c>
      <c r="E97" s="119"/>
      <c r="F97" s="119">
        <f t="shared" si="4"/>
        <v>0</v>
      </c>
      <c r="H97" s="112"/>
      <c r="I97" s="112"/>
      <c r="J97" s="112"/>
      <c r="K97" s="112"/>
      <c r="L97" s="112"/>
      <c r="M97" s="112"/>
      <c r="N97" s="112"/>
      <c r="O97" s="112"/>
      <c r="P97" s="112"/>
      <c r="Q97" s="112"/>
      <c r="R97" s="112"/>
      <c r="S97" s="112"/>
      <c r="T97" s="112"/>
      <c r="U97" s="112"/>
      <c r="V97" s="112"/>
      <c r="W97" s="112"/>
      <c r="X97" s="112"/>
      <c r="Y97" s="112"/>
      <c r="Z97" s="112"/>
      <c r="AA97" s="112"/>
      <c r="AB97" s="112"/>
      <c r="AC97" s="112"/>
      <c r="AD97" s="112"/>
      <c r="AE97" s="112"/>
      <c r="AF97" s="112"/>
      <c r="AG97" s="112"/>
      <c r="AH97" s="112"/>
      <c r="AI97" s="112"/>
      <c r="AJ97" s="112"/>
      <c r="AK97" s="112"/>
      <c r="AL97" s="112"/>
      <c r="AM97" s="112"/>
    </row>
    <row r="98" spans="1:39" s="137" customFormat="1" x14ac:dyDescent="0.25">
      <c r="A98" s="175" t="s">
        <v>290</v>
      </c>
      <c r="B98" s="83" t="s">
        <v>1305</v>
      </c>
      <c r="C98" s="101" t="s">
        <v>1306</v>
      </c>
      <c r="D98" s="166">
        <v>0.5</v>
      </c>
      <c r="E98" s="119"/>
      <c r="F98" s="119">
        <f t="shared" si="4"/>
        <v>0</v>
      </c>
      <c r="H98" s="112"/>
      <c r="I98" s="112"/>
      <c r="J98" s="112"/>
      <c r="K98" s="112"/>
      <c r="L98" s="112"/>
      <c r="M98" s="112"/>
      <c r="N98" s="112"/>
      <c r="O98" s="112"/>
      <c r="P98" s="112"/>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row>
    <row r="99" spans="1:39" s="137" customFormat="1" x14ac:dyDescent="0.25">
      <c r="A99" s="175" t="s">
        <v>1307</v>
      </c>
      <c r="B99" s="83" t="s">
        <v>1308</v>
      </c>
      <c r="C99" s="101" t="s">
        <v>1247</v>
      </c>
      <c r="D99" s="166">
        <v>0</v>
      </c>
      <c r="E99" s="119"/>
      <c r="F99" s="119">
        <f t="shared" si="4"/>
        <v>0</v>
      </c>
      <c r="H99" s="112"/>
      <c r="I99" s="112"/>
      <c r="J99" s="112"/>
      <c r="K99" s="112"/>
      <c r="L99" s="112"/>
      <c r="M99" s="112"/>
      <c r="N99" s="112"/>
      <c r="O99" s="112"/>
      <c r="P99" s="112"/>
      <c r="Q99" s="112"/>
      <c r="R99" s="112"/>
      <c r="S99" s="112"/>
      <c r="T99" s="112"/>
      <c r="U99" s="112"/>
      <c r="V99" s="112"/>
      <c r="W99" s="112"/>
      <c r="X99" s="112"/>
      <c r="Y99" s="112"/>
      <c r="Z99" s="112"/>
      <c r="AA99" s="112"/>
      <c r="AB99" s="112"/>
      <c r="AC99" s="112"/>
      <c r="AD99" s="112"/>
      <c r="AE99" s="112"/>
      <c r="AF99" s="112"/>
      <c r="AG99" s="112"/>
      <c r="AH99" s="112"/>
      <c r="AI99" s="112"/>
      <c r="AJ99" s="112"/>
      <c r="AK99" s="112"/>
      <c r="AL99" s="112"/>
      <c r="AM99" s="112"/>
    </row>
    <row r="100" spans="1:39" s="137" customFormat="1" x14ac:dyDescent="0.25">
      <c r="A100" s="175" t="s">
        <v>1309</v>
      </c>
      <c r="B100" s="83" t="s">
        <v>1310</v>
      </c>
      <c r="C100" s="101" t="s">
        <v>1247</v>
      </c>
      <c r="D100" s="166">
        <v>0</v>
      </c>
      <c r="E100" s="119"/>
      <c r="F100" s="119">
        <f t="shared" si="4"/>
        <v>0</v>
      </c>
      <c r="H100" s="112"/>
      <c r="I100" s="112"/>
      <c r="J100" s="112"/>
      <c r="K100" s="112"/>
      <c r="L100" s="112"/>
      <c r="M100" s="112"/>
      <c r="N100" s="112"/>
      <c r="O100" s="112"/>
      <c r="P100" s="112"/>
      <c r="Q100" s="112"/>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row>
    <row r="101" spans="1:39" s="137" customFormat="1" x14ac:dyDescent="0.25">
      <c r="A101" s="175"/>
      <c r="B101" s="21" t="s">
        <v>1311</v>
      </c>
      <c r="C101" s="88"/>
      <c r="D101" s="89"/>
      <c r="E101" s="116"/>
      <c r="F101" s="113">
        <f>SUM(F89:F100)</f>
        <v>0</v>
      </c>
      <c r="H101" s="112"/>
      <c r="I101" s="112"/>
      <c r="J101" s="112"/>
      <c r="K101" s="112"/>
      <c r="L101" s="112"/>
      <c r="M101" s="112"/>
      <c r="N101" s="112"/>
      <c r="O101" s="112"/>
      <c r="P101" s="112"/>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row>
    <row r="102" spans="1:39" s="112" customFormat="1" x14ac:dyDescent="0.25">
      <c r="A102" s="175" t="s">
        <v>1312</v>
      </c>
      <c r="B102" s="82" t="s">
        <v>1313</v>
      </c>
      <c r="C102" s="76"/>
      <c r="D102" s="77"/>
      <c r="E102" s="109"/>
      <c r="F102" s="113"/>
      <c r="G102" s="137"/>
    </row>
    <row r="103" spans="1:39" s="137" customFormat="1" x14ac:dyDescent="0.25">
      <c r="A103" s="175" t="s">
        <v>290</v>
      </c>
      <c r="B103" s="83"/>
      <c r="C103" s="76"/>
      <c r="D103" s="77"/>
      <c r="E103" s="109"/>
      <c r="F103" s="113"/>
      <c r="H103" s="112"/>
      <c r="I103" s="112"/>
      <c r="J103" s="112"/>
      <c r="K103" s="112"/>
      <c r="L103" s="112"/>
      <c r="M103" s="112"/>
      <c r="N103" s="112"/>
      <c r="O103" s="112"/>
      <c r="P103" s="112"/>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row>
    <row r="104" spans="1:39" s="137" customFormat="1" x14ac:dyDescent="0.25">
      <c r="A104" s="175" t="s">
        <v>1314</v>
      </c>
      <c r="B104" s="83" t="s">
        <v>1315</v>
      </c>
      <c r="C104" s="76"/>
      <c r="D104" s="77"/>
      <c r="E104" s="109"/>
      <c r="F104" s="113"/>
      <c r="H104" s="112"/>
      <c r="I104" s="112"/>
      <c r="J104" s="112"/>
      <c r="K104" s="112"/>
      <c r="L104" s="112"/>
      <c r="M104" s="112"/>
      <c r="N104" s="112"/>
      <c r="O104" s="112"/>
      <c r="P104" s="112"/>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row>
    <row r="105" spans="1:39" s="137" customFormat="1" x14ac:dyDescent="0.25">
      <c r="A105" s="175" t="s">
        <v>290</v>
      </c>
      <c r="B105" s="83" t="s">
        <v>1316</v>
      </c>
      <c r="C105" s="76"/>
      <c r="D105" s="77"/>
      <c r="E105" s="109"/>
      <c r="F105" s="113"/>
      <c r="H105" s="112"/>
      <c r="I105" s="112"/>
      <c r="J105" s="112"/>
      <c r="K105" s="112"/>
      <c r="L105" s="112"/>
      <c r="M105" s="112"/>
      <c r="N105" s="112"/>
      <c r="O105" s="112"/>
      <c r="P105" s="112"/>
      <c r="Q105" s="112"/>
      <c r="R105" s="112"/>
      <c r="S105" s="112"/>
      <c r="T105" s="112"/>
      <c r="U105" s="112"/>
      <c r="V105" s="112"/>
      <c r="W105" s="112"/>
      <c r="X105" s="112"/>
      <c r="Y105" s="112"/>
      <c r="Z105" s="112"/>
      <c r="AA105" s="112"/>
      <c r="AB105" s="112"/>
      <c r="AC105" s="112"/>
      <c r="AD105" s="112"/>
      <c r="AE105" s="112"/>
      <c r="AF105" s="112"/>
      <c r="AG105" s="112"/>
      <c r="AH105" s="112"/>
      <c r="AI105" s="112"/>
      <c r="AJ105" s="112"/>
      <c r="AK105" s="112"/>
      <c r="AL105" s="112"/>
      <c r="AM105" s="112"/>
    </row>
    <row r="106" spans="1:39" s="137" customFormat="1" x14ac:dyDescent="0.25">
      <c r="A106" s="175" t="s">
        <v>290</v>
      </c>
      <c r="B106" s="83" t="s">
        <v>1317</v>
      </c>
      <c r="C106" s="101" t="s">
        <v>1318</v>
      </c>
      <c r="D106" s="166">
        <v>0.55000000000000004</v>
      </c>
      <c r="E106" s="119"/>
      <c r="F106" s="119">
        <f>D106*E106</f>
        <v>0</v>
      </c>
      <c r="H106" s="112"/>
      <c r="I106" s="112"/>
      <c r="J106" s="112"/>
      <c r="K106" s="112"/>
      <c r="L106" s="112"/>
      <c r="M106" s="112"/>
      <c r="N106" s="112"/>
      <c r="O106" s="112"/>
      <c r="P106" s="112"/>
      <c r="Q106" s="112"/>
      <c r="R106" s="112"/>
      <c r="S106" s="112"/>
      <c r="T106" s="112"/>
      <c r="U106" s="112"/>
      <c r="V106" s="112"/>
      <c r="W106" s="112"/>
      <c r="X106" s="112"/>
      <c r="Y106" s="112"/>
      <c r="Z106" s="112"/>
      <c r="AA106" s="112"/>
      <c r="AB106" s="112"/>
      <c r="AC106" s="112"/>
      <c r="AD106" s="112"/>
      <c r="AE106" s="112"/>
      <c r="AF106" s="112"/>
      <c r="AG106" s="112"/>
      <c r="AH106" s="112"/>
      <c r="AI106" s="112"/>
      <c r="AJ106" s="112"/>
      <c r="AK106" s="112"/>
      <c r="AL106" s="112"/>
      <c r="AM106" s="112"/>
    </row>
    <row r="107" spans="1:39" s="137" customFormat="1" x14ac:dyDescent="0.25">
      <c r="A107" s="175" t="s">
        <v>290</v>
      </c>
      <c r="B107" s="83" t="s">
        <v>1319</v>
      </c>
      <c r="C107" s="101"/>
      <c r="D107" s="166"/>
      <c r="E107" s="119"/>
      <c r="F107" s="119">
        <f t="shared" ref="F107:F126" si="5">D107*E107</f>
        <v>0</v>
      </c>
      <c r="H107" s="112"/>
      <c r="I107" s="112"/>
      <c r="J107" s="112"/>
      <c r="K107" s="112"/>
      <c r="L107" s="112"/>
      <c r="M107" s="112"/>
      <c r="N107" s="112"/>
      <c r="O107" s="112"/>
      <c r="P107" s="112"/>
      <c r="Q107" s="112"/>
      <c r="R107" s="112"/>
      <c r="S107" s="112"/>
      <c r="T107" s="112"/>
      <c r="U107" s="112"/>
      <c r="V107" s="112"/>
      <c r="W107" s="112"/>
      <c r="X107" s="112"/>
      <c r="Y107" s="112"/>
      <c r="Z107" s="112"/>
      <c r="AA107" s="112"/>
      <c r="AB107" s="112"/>
      <c r="AC107" s="112"/>
      <c r="AD107" s="112"/>
      <c r="AE107" s="112"/>
      <c r="AF107" s="112"/>
      <c r="AG107" s="112"/>
      <c r="AH107" s="112"/>
      <c r="AI107" s="112"/>
      <c r="AJ107" s="112"/>
      <c r="AK107" s="112"/>
      <c r="AL107" s="112"/>
      <c r="AM107" s="112"/>
    </row>
    <row r="108" spans="1:39" s="137" customFormat="1" x14ac:dyDescent="0.25">
      <c r="A108" s="175" t="s">
        <v>290</v>
      </c>
      <c r="B108" s="83" t="s">
        <v>1317</v>
      </c>
      <c r="C108" s="101" t="s">
        <v>1318</v>
      </c>
      <c r="D108" s="166">
        <v>0</v>
      </c>
      <c r="E108" s="119"/>
      <c r="F108" s="119">
        <f t="shared" si="5"/>
        <v>0</v>
      </c>
      <c r="H108" s="112"/>
      <c r="I108" s="112"/>
      <c r="J108" s="112"/>
      <c r="K108" s="112"/>
      <c r="L108" s="112"/>
      <c r="M108" s="112"/>
      <c r="N108" s="112"/>
      <c r="O108" s="112"/>
      <c r="P108" s="112"/>
      <c r="Q108" s="112"/>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2"/>
      <c r="AM108" s="112"/>
    </row>
    <row r="109" spans="1:39" s="137" customFormat="1" x14ac:dyDescent="0.25">
      <c r="A109" s="175" t="s">
        <v>290</v>
      </c>
      <c r="B109" s="83" t="s">
        <v>1320</v>
      </c>
      <c r="C109" s="101" t="s">
        <v>1264</v>
      </c>
      <c r="D109" s="166">
        <v>35</v>
      </c>
      <c r="E109" s="119"/>
      <c r="F109" s="119">
        <f t="shared" si="5"/>
        <v>0</v>
      </c>
      <c r="H109" s="112"/>
      <c r="I109" s="112"/>
      <c r="J109" s="112"/>
      <c r="K109" s="112"/>
      <c r="L109" s="112"/>
      <c r="M109" s="112"/>
      <c r="N109" s="112"/>
      <c r="O109" s="112"/>
      <c r="P109" s="112"/>
      <c r="Q109" s="112"/>
      <c r="R109" s="112"/>
      <c r="S109" s="112"/>
      <c r="T109" s="112"/>
      <c r="U109" s="112"/>
      <c r="V109" s="112"/>
      <c r="W109" s="112"/>
      <c r="X109" s="112"/>
      <c r="Y109" s="112"/>
      <c r="Z109" s="112"/>
      <c r="AA109" s="112"/>
      <c r="AB109" s="112"/>
      <c r="AC109" s="112"/>
      <c r="AD109" s="112"/>
      <c r="AE109" s="112"/>
      <c r="AF109" s="112"/>
      <c r="AG109" s="112"/>
      <c r="AH109" s="112"/>
      <c r="AI109" s="112"/>
      <c r="AJ109" s="112"/>
      <c r="AK109" s="112"/>
      <c r="AL109" s="112"/>
      <c r="AM109" s="112"/>
    </row>
    <row r="110" spans="1:39" s="137" customFormat="1" x14ac:dyDescent="0.25">
      <c r="A110" s="175" t="s">
        <v>290</v>
      </c>
      <c r="B110" s="83" t="s">
        <v>1321</v>
      </c>
      <c r="C110" s="101" t="s">
        <v>1264</v>
      </c>
      <c r="D110" s="166">
        <v>0</v>
      </c>
      <c r="E110" s="119"/>
      <c r="F110" s="119">
        <f t="shared" si="5"/>
        <v>0</v>
      </c>
      <c r="H110" s="112"/>
      <c r="I110" s="112"/>
      <c r="J110" s="112"/>
      <c r="K110" s="112"/>
      <c r="L110" s="112"/>
      <c r="M110" s="112"/>
      <c r="N110" s="112"/>
      <c r="O110" s="112"/>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row>
    <row r="111" spans="1:39" s="137" customFormat="1" x14ac:dyDescent="0.25">
      <c r="A111" s="175" t="s">
        <v>290</v>
      </c>
      <c r="B111" s="83" t="s">
        <v>1322</v>
      </c>
      <c r="C111" s="101" t="s">
        <v>1264</v>
      </c>
      <c r="D111" s="166">
        <v>40</v>
      </c>
      <c r="E111" s="119"/>
      <c r="F111" s="119">
        <f t="shared" si="5"/>
        <v>0</v>
      </c>
      <c r="H111" s="112"/>
      <c r="I111" s="112"/>
      <c r="J111" s="112"/>
      <c r="K111" s="112"/>
      <c r="L111" s="112"/>
      <c r="M111" s="112"/>
      <c r="N111" s="112"/>
      <c r="O111" s="112"/>
      <c r="P111" s="112"/>
      <c r="Q111" s="112"/>
      <c r="R111" s="112"/>
      <c r="S111" s="112"/>
      <c r="T111" s="112"/>
      <c r="U111" s="112"/>
      <c r="V111" s="112"/>
      <c r="W111" s="112"/>
      <c r="X111" s="112"/>
      <c r="Y111" s="112"/>
      <c r="Z111" s="112"/>
      <c r="AA111" s="112"/>
      <c r="AB111" s="112"/>
      <c r="AC111" s="112"/>
      <c r="AD111" s="112"/>
      <c r="AE111" s="112"/>
      <c r="AF111" s="112"/>
      <c r="AG111" s="112"/>
      <c r="AH111" s="112"/>
      <c r="AI111" s="112"/>
      <c r="AJ111" s="112"/>
      <c r="AK111" s="112"/>
      <c r="AL111" s="112"/>
      <c r="AM111" s="112"/>
    </row>
    <row r="112" spans="1:39" s="137" customFormat="1" x14ac:dyDescent="0.25">
      <c r="A112" s="175" t="s">
        <v>1323</v>
      </c>
      <c r="B112" s="83" t="s">
        <v>1324</v>
      </c>
      <c r="C112" s="101"/>
      <c r="D112" s="166"/>
      <c r="E112" s="119"/>
      <c r="F112" s="119"/>
      <c r="H112" s="112"/>
      <c r="I112" s="112"/>
      <c r="J112" s="112"/>
      <c r="K112" s="112"/>
      <c r="L112" s="112"/>
      <c r="M112" s="112"/>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2"/>
      <c r="AM112" s="112"/>
    </row>
    <row r="113" spans="1:39" s="137" customFormat="1" x14ac:dyDescent="0.25">
      <c r="A113" s="175" t="s">
        <v>290</v>
      </c>
      <c r="B113" s="83" t="s">
        <v>1316</v>
      </c>
      <c r="C113" s="101"/>
      <c r="D113" s="166"/>
      <c r="E113" s="119"/>
      <c r="F113" s="119"/>
      <c r="H113" s="112"/>
      <c r="I113" s="112"/>
      <c r="J113" s="112"/>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row>
    <row r="114" spans="1:39" s="137" customFormat="1" x14ac:dyDescent="0.25">
      <c r="A114" s="175" t="s">
        <v>290</v>
      </c>
      <c r="B114" s="83" t="s">
        <v>1317</v>
      </c>
      <c r="C114" s="101" t="s">
        <v>1318</v>
      </c>
      <c r="D114" s="166">
        <v>0.55000000000000004</v>
      </c>
      <c r="E114" s="119"/>
      <c r="F114" s="119">
        <f t="shared" si="5"/>
        <v>0</v>
      </c>
      <c r="H114" s="112"/>
      <c r="I114" s="112"/>
      <c r="J114" s="112"/>
      <c r="K114" s="112"/>
      <c r="L114" s="112"/>
      <c r="M114" s="112"/>
      <c r="N114" s="112"/>
      <c r="O114" s="112"/>
      <c r="P114" s="112"/>
      <c r="Q114" s="112"/>
      <c r="R114" s="112"/>
      <c r="S114" s="112"/>
      <c r="T114" s="112"/>
      <c r="U114" s="112"/>
      <c r="V114" s="112"/>
      <c r="W114" s="112"/>
      <c r="X114" s="112"/>
      <c r="Y114" s="112"/>
      <c r="Z114" s="112"/>
      <c r="AA114" s="112"/>
      <c r="AB114" s="112"/>
      <c r="AC114" s="112"/>
      <c r="AD114" s="112"/>
      <c r="AE114" s="112"/>
      <c r="AF114" s="112"/>
      <c r="AG114" s="112"/>
      <c r="AH114" s="112"/>
      <c r="AI114" s="112"/>
      <c r="AJ114" s="112"/>
      <c r="AK114" s="112"/>
      <c r="AL114" s="112"/>
      <c r="AM114" s="112"/>
    </row>
    <row r="115" spans="1:39" s="137" customFormat="1" x14ac:dyDescent="0.25">
      <c r="A115" s="175" t="s">
        <v>290</v>
      </c>
      <c r="B115" s="83" t="s">
        <v>1319</v>
      </c>
      <c r="C115" s="101"/>
      <c r="D115" s="166"/>
      <c r="E115" s="119"/>
      <c r="F115" s="119"/>
      <c r="H115" s="112"/>
      <c r="I115" s="112"/>
      <c r="J115" s="112"/>
      <c r="K115" s="112"/>
      <c r="L115" s="112"/>
      <c r="M115" s="112"/>
      <c r="N115" s="112"/>
      <c r="O115" s="112"/>
      <c r="P115" s="112"/>
      <c r="Q115" s="112"/>
      <c r="R115" s="112"/>
      <c r="S115" s="112"/>
      <c r="T115" s="112"/>
      <c r="U115" s="112"/>
      <c r="V115" s="112"/>
      <c r="W115" s="112"/>
      <c r="X115" s="112"/>
      <c r="Y115" s="112"/>
      <c r="Z115" s="112"/>
      <c r="AA115" s="112"/>
      <c r="AB115" s="112"/>
      <c r="AC115" s="112"/>
      <c r="AD115" s="112"/>
      <c r="AE115" s="112"/>
      <c r="AF115" s="112"/>
      <c r="AG115" s="112"/>
      <c r="AH115" s="112"/>
      <c r="AI115" s="112"/>
      <c r="AJ115" s="112"/>
      <c r="AK115" s="112"/>
      <c r="AL115" s="112"/>
      <c r="AM115" s="112"/>
    </row>
    <row r="116" spans="1:39" s="137" customFormat="1" x14ac:dyDescent="0.25">
      <c r="A116" s="175" t="s">
        <v>290</v>
      </c>
      <c r="B116" s="83" t="s">
        <v>1325</v>
      </c>
      <c r="C116" s="101" t="s">
        <v>1318</v>
      </c>
      <c r="D116" s="166">
        <v>0</v>
      </c>
      <c r="E116" s="119"/>
      <c r="F116" s="119">
        <f t="shared" si="5"/>
        <v>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row>
    <row r="117" spans="1:39" s="137" customFormat="1" x14ac:dyDescent="0.25">
      <c r="A117" s="175" t="s">
        <v>290</v>
      </c>
      <c r="B117" s="83" t="s">
        <v>1320</v>
      </c>
      <c r="C117" s="101" t="s">
        <v>1264</v>
      </c>
      <c r="D117" s="166">
        <v>35</v>
      </c>
      <c r="E117" s="119"/>
      <c r="F117" s="119">
        <f t="shared" si="5"/>
        <v>0</v>
      </c>
      <c r="H117" s="112"/>
      <c r="I117" s="112"/>
      <c r="J117" s="112"/>
      <c r="K117" s="112"/>
      <c r="L117" s="112"/>
      <c r="M117" s="112"/>
      <c r="N117" s="112"/>
      <c r="O117" s="112"/>
      <c r="P117" s="112"/>
      <c r="Q117" s="112"/>
      <c r="R117" s="112"/>
      <c r="S117" s="112"/>
      <c r="T117" s="112"/>
      <c r="U117" s="112"/>
      <c r="V117" s="112"/>
      <c r="W117" s="112"/>
      <c r="X117" s="112"/>
      <c r="Y117" s="112"/>
      <c r="Z117" s="112"/>
      <c r="AA117" s="112"/>
      <c r="AB117" s="112"/>
      <c r="AC117" s="112"/>
      <c r="AD117" s="112"/>
      <c r="AE117" s="112"/>
      <c r="AF117" s="112"/>
      <c r="AG117" s="112"/>
      <c r="AH117" s="112"/>
      <c r="AI117" s="112"/>
      <c r="AJ117" s="112"/>
      <c r="AK117" s="112"/>
      <c r="AL117" s="112"/>
      <c r="AM117" s="112"/>
    </row>
    <row r="118" spans="1:39" s="137" customFormat="1" x14ac:dyDescent="0.25">
      <c r="A118" s="175" t="s">
        <v>290</v>
      </c>
      <c r="B118" s="83" t="s">
        <v>1321</v>
      </c>
      <c r="C118" s="101" t="s">
        <v>1264</v>
      </c>
      <c r="D118" s="166">
        <v>0</v>
      </c>
      <c r="E118" s="119"/>
      <c r="F118" s="119">
        <f t="shared" si="5"/>
        <v>0</v>
      </c>
      <c r="H118" s="112"/>
      <c r="I118" s="112"/>
      <c r="J118" s="112"/>
      <c r="K118" s="112"/>
      <c r="L118" s="112"/>
      <c r="M118" s="112"/>
      <c r="N118" s="112"/>
      <c r="O118" s="112"/>
      <c r="P118" s="112"/>
      <c r="Q118" s="112"/>
      <c r="R118" s="112"/>
      <c r="S118" s="112"/>
      <c r="T118" s="112"/>
      <c r="U118" s="112"/>
      <c r="V118" s="112"/>
      <c r="W118" s="112"/>
      <c r="X118" s="112"/>
      <c r="Y118" s="112"/>
      <c r="Z118" s="112"/>
      <c r="AA118" s="112"/>
      <c r="AB118" s="112"/>
      <c r="AC118" s="112"/>
      <c r="AD118" s="112"/>
      <c r="AE118" s="112"/>
      <c r="AF118" s="112"/>
      <c r="AG118" s="112"/>
      <c r="AH118" s="112"/>
      <c r="AI118" s="112"/>
      <c r="AJ118" s="112"/>
      <c r="AK118" s="112"/>
      <c r="AL118" s="112"/>
      <c r="AM118" s="112"/>
    </row>
    <row r="119" spans="1:39" s="137" customFormat="1" x14ac:dyDescent="0.25">
      <c r="A119" s="175" t="s">
        <v>290</v>
      </c>
      <c r="B119" s="83" t="s">
        <v>1322</v>
      </c>
      <c r="C119" s="101" t="s">
        <v>1264</v>
      </c>
      <c r="D119" s="166">
        <v>40</v>
      </c>
      <c r="E119" s="119"/>
      <c r="F119" s="119">
        <f t="shared" si="5"/>
        <v>0</v>
      </c>
      <c r="H119" s="112"/>
      <c r="I119" s="112"/>
      <c r="J119" s="112"/>
      <c r="K119" s="112"/>
      <c r="L119" s="112"/>
      <c r="M119" s="112"/>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row>
    <row r="120" spans="1:39" s="137" customFormat="1" x14ac:dyDescent="0.25">
      <c r="A120" s="175" t="s">
        <v>1326</v>
      </c>
      <c r="B120" s="83" t="s">
        <v>1327</v>
      </c>
      <c r="C120" s="101"/>
      <c r="D120" s="166"/>
      <c r="E120" s="119"/>
      <c r="F120" s="119"/>
      <c r="H120" s="112"/>
      <c r="I120" s="112"/>
      <c r="J120" s="112"/>
      <c r="K120" s="112"/>
      <c r="L120" s="112"/>
      <c r="M120" s="112"/>
      <c r="N120" s="112"/>
      <c r="O120" s="112"/>
      <c r="P120" s="112"/>
      <c r="Q120" s="112"/>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row>
    <row r="121" spans="1:39" s="137" customFormat="1" x14ac:dyDescent="0.25">
      <c r="A121" s="175" t="s">
        <v>290</v>
      </c>
      <c r="B121" s="83" t="s">
        <v>1328</v>
      </c>
      <c r="C121" s="101" t="s">
        <v>1329</v>
      </c>
      <c r="D121" s="166">
        <v>50</v>
      </c>
      <c r="E121" s="119"/>
      <c r="F121" s="119">
        <f t="shared" si="5"/>
        <v>0</v>
      </c>
      <c r="H121" s="112"/>
      <c r="I121" s="112"/>
      <c r="J121" s="112"/>
      <c r="K121" s="112"/>
      <c r="L121" s="112"/>
      <c r="M121" s="112"/>
      <c r="N121" s="112"/>
      <c r="O121" s="112"/>
      <c r="P121" s="112"/>
      <c r="Q121" s="112"/>
      <c r="R121" s="112"/>
      <c r="S121" s="112"/>
      <c r="T121" s="112"/>
      <c r="U121" s="112"/>
      <c r="V121" s="112"/>
      <c r="W121" s="112"/>
      <c r="X121" s="112"/>
      <c r="Y121" s="112"/>
      <c r="Z121" s="112"/>
      <c r="AA121" s="112"/>
      <c r="AB121" s="112"/>
      <c r="AC121" s="112"/>
      <c r="AD121" s="112"/>
      <c r="AE121" s="112"/>
      <c r="AF121" s="112"/>
      <c r="AG121" s="112"/>
      <c r="AH121" s="112"/>
      <c r="AI121" s="112"/>
      <c r="AJ121" s="112"/>
      <c r="AK121" s="112"/>
      <c r="AL121" s="112"/>
      <c r="AM121" s="112"/>
    </row>
    <row r="122" spans="1:39" s="137" customFormat="1" x14ac:dyDescent="0.25">
      <c r="A122" s="175" t="s">
        <v>290</v>
      </c>
      <c r="B122" s="83" t="s">
        <v>1330</v>
      </c>
      <c r="C122" s="101" t="s">
        <v>1329</v>
      </c>
      <c r="D122" s="166">
        <v>50</v>
      </c>
      <c r="E122" s="119"/>
      <c r="F122" s="119">
        <f t="shared" si="5"/>
        <v>0</v>
      </c>
      <c r="H122" s="112"/>
      <c r="I122" s="112"/>
      <c r="J122" s="112"/>
      <c r="K122" s="112"/>
      <c r="L122" s="112"/>
      <c r="M122" s="112"/>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2"/>
      <c r="AM122" s="112"/>
    </row>
    <row r="123" spans="1:39" s="137" customFormat="1" x14ac:dyDescent="0.25">
      <c r="A123" s="175" t="s">
        <v>290</v>
      </c>
      <c r="B123" s="83" t="s">
        <v>1331</v>
      </c>
      <c r="C123" s="101" t="s">
        <v>1332</v>
      </c>
      <c r="D123" s="166">
        <v>20</v>
      </c>
      <c r="E123" s="119"/>
      <c r="F123" s="119">
        <f t="shared" si="5"/>
        <v>0</v>
      </c>
      <c r="H123" s="112"/>
      <c r="I123" s="112"/>
      <c r="J123" s="112"/>
      <c r="K123" s="112"/>
      <c r="L123" s="112"/>
      <c r="M123" s="112"/>
      <c r="N123" s="112"/>
      <c r="O123" s="112"/>
      <c r="P123" s="112"/>
      <c r="Q123" s="112"/>
      <c r="R123" s="112"/>
      <c r="S123" s="112"/>
      <c r="T123" s="112"/>
      <c r="U123" s="112"/>
      <c r="V123" s="112"/>
      <c r="W123" s="112"/>
      <c r="X123" s="112"/>
      <c r="Y123" s="112"/>
      <c r="Z123" s="112"/>
      <c r="AA123" s="112"/>
      <c r="AB123" s="112"/>
      <c r="AC123" s="112"/>
      <c r="AD123" s="112"/>
      <c r="AE123" s="112"/>
      <c r="AF123" s="112"/>
      <c r="AG123" s="112"/>
      <c r="AH123" s="112"/>
      <c r="AI123" s="112"/>
      <c r="AJ123" s="112"/>
      <c r="AK123" s="112"/>
      <c r="AL123" s="112"/>
      <c r="AM123" s="112"/>
    </row>
    <row r="124" spans="1:39" s="137" customFormat="1" x14ac:dyDescent="0.25">
      <c r="A124" s="175" t="s">
        <v>1333</v>
      </c>
      <c r="B124" s="83" t="s">
        <v>1334</v>
      </c>
      <c r="C124" s="101"/>
      <c r="D124" s="166"/>
      <c r="E124" s="119"/>
      <c r="F124" s="119"/>
      <c r="H124" s="112"/>
      <c r="I124" s="112"/>
      <c r="J124" s="112"/>
      <c r="K124" s="112"/>
      <c r="L124" s="112"/>
      <c r="M124" s="112"/>
      <c r="N124" s="112"/>
      <c r="O124" s="112"/>
      <c r="P124" s="112"/>
      <c r="Q124" s="112"/>
      <c r="R124" s="112"/>
      <c r="S124" s="112"/>
      <c r="T124" s="112"/>
      <c r="U124" s="112"/>
      <c r="V124" s="112"/>
      <c r="W124" s="112"/>
      <c r="X124" s="112"/>
      <c r="Y124" s="112"/>
      <c r="Z124" s="112"/>
      <c r="AA124" s="112"/>
      <c r="AB124" s="112"/>
      <c r="AC124" s="112"/>
      <c r="AD124" s="112"/>
      <c r="AE124" s="112"/>
      <c r="AF124" s="112"/>
      <c r="AG124" s="112"/>
      <c r="AH124" s="112"/>
      <c r="AI124" s="112"/>
      <c r="AJ124" s="112"/>
      <c r="AK124" s="112"/>
      <c r="AL124" s="112"/>
      <c r="AM124" s="112"/>
    </row>
    <row r="125" spans="1:39" s="137" customFormat="1" x14ac:dyDescent="0.25">
      <c r="A125" s="175" t="s">
        <v>290</v>
      </c>
      <c r="B125" s="83" t="s">
        <v>1335</v>
      </c>
      <c r="C125" s="101" t="s">
        <v>60</v>
      </c>
      <c r="D125" s="166">
        <v>400</v>
      </c>
      <c r="E125" s="119"/>
      <c r="F125" s="119">
        <f t="shared" si="5"/>
        <v>0</v>
      </c>
      <c r="H125" s="112"/>
      <c r="I125" s="112"/>
      <c r="J125" s="112"/>
      <c r="K125" s="112"/>
      <c r="L125" s="112"/>
      <c r="M125" s="112"/>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2"/>
      <c r="AM125" s="112"/>
    </row>
    <row r="126" spans="1:39" s="137" customFormat="1" ht="26.4" x14ac:dyDescent="0.25">
      <c r="A126" s="175" t="s">
        <v>1336</v>
      </c>
      <c r="B126" s="83" t="s">
        <v>1337</v>
      </c>
      <c r="C126" s="101" t="s">
        <v>1318</v>
      </c>
      <c r="D126" s="166">
        <v>13.141999999999999</v>
      </c>
      <c r="E126" s="119"/>
      <c r="F126" s="119">
        <f t="shared" si="5"/>
        <v>0</v>
      </c>
      <c r="H126" s="112"/>
      <c r="I126" s="112"/>
      <c r="J126" s="112"/>
      <c r="K126" s="112"/>
      <c r="L126" s="112"/>
      <c r="M126" s="112"/>
      <c r="N126" s="112"/>
      <c r="O126" s="112"/>
      <c r="P126" s="112"/>
      <c r="Q126" s="112"/>
      <c r="R126" s="112"/>
      <c r="S126" s="112"/>
      <c r="T126" s="112"/>
      <c r="U126" s="112"/>
      <c r="V126" s="112"/>
      <c r="W126" s="112"/>
      <c r="X126" s="112"/>
      <c r="Y126" s="112"/>
      <c r="Z126" s="112"/>
      <c r="AA126" s="112"/>
      <c r="AB126" s="112"/>
      <c r="AC126" s="112"/>
      <c r="AD126" s="112"/>
      <c r="AE126" s="112"/>
      <c r="AF126" s="112"/>
      <c r="AG126" s="112"/>
      <c r="AH126" s="112"/>
      <c r="AI126" s="112"/>
      <c r="AJ126" s="112"/>
      <c r="AK126" s="112"/>
      <c r="AL126" s="112"/>
      <c r="AM126" s="112"/>
    </row>
    <row r="127" spans="1:39" s="112" customFormat="1" x14ac:dyDescent="0.25">
      <c r="A127" s="175"/>
      <c r="B127" s="21" t="s">
        <v>1338</v>
      </c>
      <c r="C127" s="88"/>
      <c r="D127" s="89"/>
      <c r="E127" s="116"/>
      <c r="F127" s="113">
        <f>SUM(F106:F126)</f>
        <v>0</v>
      </c>
      <c r="G127" s="137"/>
    </row>
    <row r="128" spans="1:39" s="112" customFormat="1" x14ac:dyDescent="0.25">
      <c r="A128" s="175" t="s">
        <v>1339</v>
      </c>
      <c r="B128" s="82" t="s">
        <v>1340</v>
      </c>
      <c r="C128" s="76"/>
      <c r="D128" s="77"/>
      <c r="E128" s="109"/>
      <c r="F128" s="113"/>
      <c r="G128" s="137"/>
    </row>
    <row r="129" spans="1:39" s="137" customFormat="1" x14ac:dyDescent="0.25">
      <c r="A129" s="175" t="s">
        <v>1341</v>
      </c>
      <c r="B129" s="83" t="s">
        <v>1342</v>
      </c>
      <c r="C129" s="76"/>
      <c r="D129" s="77"/>
      <c r="E129" s="109"/>
      <c r="F129" s="113"/>
      <c r="H129" s="112"/>
      <c r="I129" s="112"/>
      <c r="J129" s="112"/>
      <c r="K129" s="112"/>
      <c r="L129" s="112"/>
      <c r="M129" s="112"/>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2"/>
      <c r="AM129" s="112"/>
    </row>
    <row r="130" spans="1:39" s="137" customFormat="1" x14ac:dyDescent="0.25">
      <c r="A130" s="175" t="s">
        <v>290</v>
      </c>
      <c r="B130" s="83" t="s">
        <v>1343</v>
      </c>
      <c r="C130" s="76"/>
      <c r="D130" s="77"/>
      <c r="E130" s="109"/>
      <c r="F130" s="113"/>
      <c r="H130" s="112"/>
      <c r="I130" s="112"/>
      <c r="J130" s="112"/>
      <c r="K130" s="112"/>
      <c r="L130" s="112"/>
      <c r="M130" s="112"/>
      <c r="N130" s="112"/>
      <c r="O130" s="112"/>
      <c r="P130" s="112"/>
      <c r="Q130" s="112"/>
      <c r="R130" s="112"/>
      <c r="S130" s="112"/>
      <c r="T130" s="112"/>
      <c r="U130" s="112"/>
      <c r="V130" s="112"/>
      <c r="W130" s="112"/>
      <c r="X130" s="112"/>
      <c r="Y130" s="112"/>
      <c r="Z130" s="112"/>
      <c r="AA130" s="112"/>
      <c r="AB130" s="112"/>
      <c r="AC130" s="112"/>
      <c r="AD130" s="112"/>
      <c r="AE130" s="112"/>
      <c r="AF130" s="112"/>
      <c r="AG130" s="112"/>
      <c r="AH130" s="112"/>
      <c r="AI130" s="112"/>
      <c r="AJ130" s="112"/>
      <c r="AK130" s="112"/>
      <c r="AL130" s="112"/>
      <c r="AM130" s="112"/>
    </row>
    <row r="131" spans="1:39" s="137" customFormat="1" x14ac:dyDescent="0.25">
      <c r="A131" s="175" t="s">
        <v>290</v>
      </c>
      <c r="B131" s="83" t="s">
        <v>1344</v>
      </c>
      <c r="C131" s="101" t="s">
        <v>1264</v>
      </c>
      <c r="D131" s="166">
        <v>20</v>
      </c>
      <c r="E131" s="119"/>
      <c r="F131" s="119">
        <f>D131*E131</f>
        <v>0</v>
      </c>
      <c r="H131" s="112"/>
      <c r="I131" s="112"/>
      <c r="J131" s="112"/>
      <c r="K131" s="112"/>
      <c r="L131" s="112"/>
      <c r="M131" s="112"/>
      <c r="N131" s="112"/>
      <c r="O131" s="112"/>
      <c r="P131" s="112"/>
      <c r="Q131" s="112"/>
      <c r="R131" s="112"/>
      <c r="S131" s="112"/>
      <c r="T131" s="112"/>
      <c r="U131" s="112"/>
      <c r="V131" s="112"/>
      <c r="W131" s="112"/>
      <c r="X131" s="112"/>
      <c r="Y131" s="112"/>
      <c r="Z131" s="112"/>
      <c r="AA131" s="112"/>
      <c r="AB131" s="112"/>
      <c r="AC131" s="112"/>
      <c r="AD131" s="112"/>
      <c r="AE131" s="112"/>
      <c r="AF131" s="112"/>
      <c r="AG131" s="112"/>
      <c r="AH131" s="112"/>
      <c r="AI131" s="112"/>
      <c r="AJ131" s="112"/>
      <c r="AK131" s="112"/>
      <c r="AL131" s="112"/>
      <c r="AM131" s="112"/>
    </row>
    <row r="132" spans="1:39" s="137" customFormat="1" ht="26.4" x14ac:dyDescent="0.25">
      <c r="A132" s="175" t="s">
        <v>1345</v>
      </c>
      <c r="B132" s="83" t="s">
        <v>1346</v>
      </c>
      <c r="C132" s="101" t="s">
        <v>1196</v>
      </c>
      <c r="D132" s="166">
        <v>20</v>
      </c>
      <c r="E132" s="119"/>
      <c r="F132" s="119">
        <f>D132*E132</f>
        <v>0</v>
      </c>
      <c r="H132" s="112"/>
      <c r="I132" s="112"/>
      <c r="J132" s="112"/>
      <c r="K132" s="112"/>
      <c r="L132" s="112"/>
      <c r="M132" s="112"/>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row>
    <row r="133" spans="1:39" s="137" customFormat="1" x14ac:dyDescent="0.25">
      <c r="A133" s="175"/>
      <c r="B133" s="21" t="s">
        <v>1347</v>
      </c>
      <c r="C133" s="88"/>
      <c r="D133" s="89"/>
      <c r="E133" s="116"/>
      <c r="F133" s="113">
        <f>SUM(F131:F132)</f>
        <v>0</v>
      </c>
      <c r="H133" s="112"/>
      <c r="I133" s="112"/>
      <c r="J133" s="112"/>
      <c r="K133" s="112"/>
      <c r="L133" s="112"/>
      <c r="M133" s="112"/>
      <c r="N133" s="112"/>
      <c r="O133" s="112"/>
      <c r="P133" s="112"/>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2"/>
      <c r="AM133" s="112"/>
    </row>
    <row r="134" spans="1:39" s="112" customFormat="1" ht="26.4" x14ac:dyDescent="0.25">
      <c r="A134" s="175">
        <v>5800</v>
      </c>
      <c r="B134" s="82" t="s">
        <v>1348</v>
      </c>
      <c r="C134" s="76"/>
      <c r="D134" s="77"/>
      <c r="E134" s="109"/>
      <c r="F134" s="113"/>
      <c r="G134" s="137"/>
    </row>
    <row r="135" spans="1:39" s="137" customFormat="1" x14ac:dyDescent="0.25">
      <c r="A135" s="175" t="s">
        <v>1349</v>
      </c>
      <c r="B135" s="83" t="s">
        <v>1350</v>
      </c>
      <c r="C135" s="76"/>
      <c r="D135" s="77"/>
      <c r="E135" s="109"/>
      <c r="F135" s="113"/>
      <c r="H135" s="112"/>
      <c r="I135" s="112"/>
      <c r="J135" s="112"/>
      <c r="K135" s="112"/>
      <c r="L135" s="112"/>
      <c r="M135" s="112"/>
      <c r="N135" s="112"/>
      <c r="O135" s="112"/>
      <c r="P135" s="112"/>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2"/>
      <c r="AM135" s="112"/>
    </row>
    <row r="136" spans="1:39" s="137" customFormat="1" x14ac:dyDescent="0.25">
      <c r="A136" s="175" t="s">
        <v>290</v>
      </c>
      <c r="B136" s="83" t="s">
        <v>1351</v>
      </c>
      <c r="C136" s="101" t="s">
        <v>1318</v>
      </c>
      <c r="D136" s="166">
        <v>0.18</v>
      </c>
      <c r="E136" s="119"/>
      <c r="F136" s="119">
        <f>D136*E136</f>
        <v>0</v>
      </c>
      <c r="H136" s="112"/>
      <c r="I136" s="112"/>
      <c r="J136" s="112"/>
      <c r="K136" s="112"/>
      <c r="L136" s="112"/>
      <c r="M136" s="112"/>
      <c r="N136" s="112"/>
      <c r="O136" s="112"/>
      <c r="P136" s="112"/>
      <c r="Q136" s="112"/>
      <c r="R136" s="112"/>
      <c r="S136" s="112"/>
      <c r="T136" s="112"/>
      <c r="U136" s="112"/>
      <c r="V136" s="112"/>
      <c r="W136" s="112"/>
      <c r="X136" s="112"/>
      <c r="Y136" s="112"/>
      <c r="Z136" s="112"/>
      <c r="AA136" s="112"/>
      <c r="AB136" s="112"/>
      <c r="AC136" s="112"/>
      <c r="AD136" s="112"/>
      <c r="AE136" s="112"/>
      <c r="AF136" s="112"/>
      <c r="AG136" s="112"/>
      <c r="AH136" s="112"/>
      <c r="AI136" s="112"/>
      <c r="AJ136" s="112"/>
      <c r="AK136" s="112"/>
      <c r="AL136" s="112"/>
      <c r="AM136" s="112"/>
    </row>
    <row r="137" spans="1:39" s="137" customFormat="1" x14ac:dyDescent="0.25">
      <c r="A137" s="175"/>
      <c r="B137" s="21" t="s">
        <v>1352</v>
      </c>
      <c r="C137" s="88"/>
      <c r="D137" s="89"/>
      <c r="E137" s="116"/>
      <c r="F137" s="113">
        <f>F136</f>
        <v>0</v>
      </c>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row>
    <row r="138" spans="1:39" s="112" customFormat="1" x14ac:dyDescent="0.25">
      <c r="A138" s="175" t="s">
        <v>1353</v>
      </c>
      <c r="B138" s="82" t="s">
        <v>1354</v>
      </c>
      <c r="C138" s="76"/>
      <c r="D138" s="77"/>
      <c r="E138" s="109"/>
      <c r="F138" s="113"/>
      <c r="G138" s="137"/>
    </row>
    <row r="139" spans="1:39" s="137" customFormat="1" x14ac:dyDescent="0.25">
      <c r="A139" s="175" t="s">
        <v>1355</v>
      </c>
      <c r="B139" s="83" t="s">
        <v>1356</v>
      </c>
      <c r="C139" s="76"/>
      <c r="D139" s="77"/>
      <c r="E139" s="109"/>
      <c r="F139" s="113"/>
      <c r="H139" s="112"/>
      <c r="I139" s="112"/>
      <c r="J139" s="112"/>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row>
    <row r="140" spans="1:39" s="137" customFormat="1" ht="26.4" x14ac:dyDescent="0.25">
      <c r="A140" s="175" t="s">
        <v>290</v>
      </c>
      <c r="B140" s="83" t="s">
        <v>1357</v>
      </c>
      <c r="C140" s="233" t="s">
        <v>1358</v>
      </c>
      <c r="D140" s="166">
        <v>1</v>
      </c>
      <c r="E140" s="119"/>
      <c r="F140" s="119">
        <f>D140*E140</f>
        <v>0</v>
      </c>
      <c r="H140" s="112"/>
      <c r="I140" s="112"/>
      <c r="J140" s="112"/>
      <c r="K140" s="112"/>
      <c r="L140" s="112"/>
      <c r="M140" s="112"/>
      <c r="N140" s="112"/>
      <c r="O140" s="112"/>
      <c r="P140" s="112"/>
      <c r="Q140" s="112"/>
      <c r="R140" s="112"/>
      <c r="S140" s="112"/>
      <c r="T140" s="112"/>
      <c r="U140" s="112"/>
      <c r="V140" s="112"/>
      <c r="W140" s="112"/>
      <c r="X140" s="112"/>
      <c r="Y140" s="112"/>
      <c r="Z140" s="112"/>
      <c r="AA140" s="112"/>
      <c r="AB140" s="112"/>
      <c r="AC140" s="112"/>
      <c r="AD140" s="112"/>
      <c r="AE140" s="112"/>
      <c r="AF140" s="112"/>
      <c r="AG140" s="112"/>
      <c r="AH140" s="112"/>
      <c r="AI140" s="112"/>
      <c r="AJ140" s="112"/>
      <c r="AK140" s="112"/>
      <c r="AL140" s="112"/>
      <c r="AM140" s="112"/>
    </row>
    <row r="141" spans="1:39" s="137" customFormat="1" x14ac:dyDescent="0.25">
      <c r="A141" s="175" t="s">
        <v>290</v>
      </c>
      <c r="B141" s="83" t="s">
        <v>1359</v>
      </c>
      <c r="C141" s="101">
        <v>0.1</v>
      </c>
      <c r="D141" s="166">
        <v>1</v>
      </c>
      <c r="E141" s="119"/>
      <c r="F141" s="119">
        <f>D141*E141</f>
        <v>0</v>
      </c>
      <c r="H141" s="112"/>
      <c r="I141" s="112"/>
      <c r="J141" s="112"/>
      <c r="K141" s="112"/>
      <c r="L141" s="112"/>
      <c r="M141" s="112"/>
      <c r="N141" s="112"/>
      <c r="O141" s="112"/>
      <c r="P141" s="112"/>
      <c r="Q141" s="112"/>
      <c r="R141" s="112"/>
      <c r="S141" s="112"/>
      <c r="T141" s="112"/>
      <c r="U141" s="112"/>
      <c r="V141" s="112"/>
      <c r="W141" s="112"/>
      <c r="X141" s="112"/>
      <c r="Y141" s="112"/>
      <c r="Z141" s="112"/>
      <c r="AA141" s="112"/>
      <c r="AB141" s="112"/>
      <c r="AC141" s="112"/>
      <c r="AD141" s="112"/>
      <c r="AE141" s="112"/>
      <c r="AF141" s="112"/>
      <c r="AG141" s="112"/>
      <c r="AH141" s="112"/>
      <c r="AI141" s="112"/>
      <c r="AJ141" s="112"/>
      <c r="AK141" s="112"/>
      <c r="AL141" s="112"/>
      <c r="AM141" s="112"/>
    </row>
    <row r="142" spans="1:39" s="137" customFormat="1" x14ac:dyDescent="0.25">
      <c r="A142" s="175"/>
      <c r="B142" s="21" t="s">
        <v>1360</v>
      </c>
      <c r="C142" s="88"/>
      <c r="D142" s="89"/>
      <c r="E142" s="116"/>
      <c r="F142" s="113">
        <f>SUM(F140:F141)</f>
        <v>0</v>
      </c>
      <c r="H142" s="112"/>
      <c r="I142" s="112"/>
      <c r="J142" s="112"/>
      <c r="K142" s="112"/>
      <c r="L142" s="112"/>
      <c r="M142" s="112"/>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2"/>
      <c r="AM142" s="112"/>
    </row>
    <row r="143" spans="1:39" s="112" customFormat="1" x14ac:dyDescent="0.25">
      <c r="A143" s="175" t="s">
        <v>1361</v>
      </c>
      <c r="B143" s="82" t="s">
        <v>1362</v>
      </c>
      <c r="C143" s="76"/>
      <c r="D143" s="77"/>
      <c r="E143" s="109"/>
      <c r="F143" s="113"/>
      <c r="G143" s="137"/>
    </row>
    <row r="144" spans="1:39" s="137" customFormat="1" ht="26.4" x14ac:dyDescent="0.25">
      <c r="A144" s="175" t="s">
        <v>1363</v>
      </c>
      <c r="B144" s="83" t="s">
        <v>1364</v>
      </c>
      <c r="C144" s="101" t="s">
        <v>1365</v>
      </c>
      <c r="D144" s="166">
        <v>1</v>
      </c>
      <c r="E144" s="119"/>
      <c r="F144" s="119">
        <f>D144*E144</f>
        <v>0</v>
      </c>
      <c r="H144" s="112"/>
      <c r="I144" s="112"/>
      <c r="J144" s="112"/>
      <c r="K144" s="112"/>
      <c r="L144" s="112"/>
      <c r="M144" s="112"/>
      <c r="N144" s="112"/>
      <c r="O144" s="112"/>
      <c r="P144" s="112"/>
      <c r="Q144" s="112"/>
      <c r="R144" s="112"/>
      <c r="S144" s="112"/>
      <c r="T144" s="112"/>
      <c r="U144" s="112"/>
      <c r="V144" s="112"/>
      <c r="W144" s="112"/>
      <c r="X144" s="112"/>
      <c r="Y144" s="112"/>
      <c r="Z144" s="112"/>
      <c r="AA144" s="112"/>
      <c r="AB144" s="112"/>
      <c r="AC144" s="112"/>
      <c r="AD144" s="112"/>
      <c r="AE144" s="112"/>
      <c r="AF144" s="112"/>
      <c r="AG144" s="112"/>
      <c r="AH144" s="112"/>
      <c r="AI144" s="112"/>
      <c r="AJ144" s="112"/>
      <c r="AK144" s="112"/>
      <c r="AL144" s="112"/>
      <c r="AM144" s="112"/>
    </row>
    <row r="145" spans="1:39" s="137" customFormat="1" x14ac:dyDescent="0.25">
      <c r="A145" s="175" t="s">
        <v>1363</v>
      </c>
      <c r="B145" s="83" t="s">
        <v>1366</v>
      </c>
      <c r="C145" s="101">
        <v>0.1</v>
      </c>
      <c r="D145" s="166">
        <v>1</v>
      </c>
      <c r="E145" s="119"/>
      <c r="F145" s="119">
        <f>D145*E145</f>
        <v>0</v>
      </c>
      <c r="H145" s="112"/>
      <c r="I145" s="112"/>
      <c r="J145" s="112"/>
      <c r="K145" s="112"/>
      <c r="L145" s="112"/>
      <c r="M145" s="112"/>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2"/>
      <c r="AM145" s="112"/>
    </row>
    <row r="146" spans="1:39" s="137" customFormat="1" x14ac:dyDescent="0.25">
      <c r="A146" s="44"/>
      <c r="B146" s="21" t="s">
        <v>1367</v>
      </c>
      <c r="C146" s="88"/>
      <c r="D146" s="89"/>
      <c r="E146" s="116"/>
      <c r="F146" s="113">
        <f>SUM(F144:F145)</f>
        <v>0</v>
      </c>
      <c r="H146" s="112"/>
      <c r="I146" s="112"/>
      <c r="J146" s="112"/>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row>
    <row r="147" spans="1:39" s="137" customFormat="1" x14ac:dyDescent="0.25">
      <c r="A147" s="44"/>
      <c r="B147" s="21" t="s">
        <v>1368</v>
      </c>
      <c r="C147" s="76"/>
      <c r="D147" s="89"/>
      <c r="E147" s="109"/>
      <c r="F147" s="113">
        <f>F145+F142+F137+F133+F127+F101+F85+F82+F74+F52+F41+F36+F31</f>
        <v>0</v>
      </c>
    </row>
  </sheetData>
  <printOptions horizontalCentered="1"/>
  <pageMargins left="0.78740157480314965" right="0.78740157480314965" top="1.1811023622047245" bottom="0.59055118110236227" header="0.39370078740157483" footer="0"/>
  <pageSetup paperSize="9" scale="50" fitToHeight="0" orientation="portrait" r:id="rId1"/>
  <headerFooter alignWithMargins="0">
    <oddFooter>&amp;R&amp;P/&amp;N</oddFooter>
    <evenHeader>&amp;L&amp;G</evenHeader>
    <evenFooter>&amp;L&amp;P/&amp;N</even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75C95-10DF-459E-A1EE-DA03F7353808}">
  <sheetPr codeName="Folha20">
    <tabColor theme="2" tint="-0.249977111117893"/>
    <pageSetUpPr fitToPage="1"/>
  </sheetPr>
  <dimension ref="A1:H145"/>
  <sheetViews>
    <sheetView view="pageBreakPreview" zoomScaleNormal="100" zoomScaleSheetLayoutView="100" workbookViewId="0">
      <pane ySplit="4" topLeftCell="A121" activePane="bottomLeft" state="frozen"/>
      <selection activeCell="D8" sqref="D8:D143"/>
      <selection pane="bottomLeft" activeCell="D8" sqref="D8:D143"/>
    </sheetView>
  </sheetViews>
  <sheetFormatPr defaultColWidth="9.109375" defaultRowHeight="13.2" x14ac:dyDescent="0.25"/>
  <cols>
    <col min="1" max="1" width="16.88671875" style="3" bestFit="1" customWidth="1"/>
    <col min="2" max="2" width="73.109375" style="3" bestFit="1" customWidth="1"/>
    <col min="3" max="3" width="11.5546875" style="3" customWidth="1"/>
    <col min="4" max="4" width="17.6640625" style="2" customWidth="1"/>
    <col min="5" max="5" width="23.44140625" style="5" customWidth="1"/>
    <col min="6" max="6" width="25.5546875" style="5" customWidth="1"/>
    <col min="7" max="16384" width="9.109375" style="3"/>
  </cols>
  <sheetData>
    <row r="1" spans="1:8" s="1" customFormat="1" ht="13.8" x14ac:dyDescent="0.25">
      <c r="A1" s="28" t="s">
        <v>1</v>
      </c>
      <c r="B1" s="27"/>
      <c r="C1" s="29" t="s">
        <v>34</v>
      </c>
      <c r="D1" s="30" t="s">
        <v>35</v>
      </c>
      <c r="E1" s="31" t="s">
        <v>36</v>
      </c>
      <c r="F1" s="32" t="s">
        <v>2</v>
      </c>
    </row>
    <row r="2" spans="1:8" s="1" customFormat="1" ht="13.8" x14ac:dyDescent="0.25">
      <c r="A2" s="15"/>
      <c r="B2" s="16"/>
      <c r="C2" s="17"/>
      <c r="D2" s="19"/>
      <c r="E2" s="19" t="s">
        <v>3</v>
      </c>
      <c r="F2" s="19" t="s">
        <v>3</v>
      </c>
    </row>
    <row r="3" spans="1:8" s="112" customFormat="1" ht="13.8" x14ac:dyDescent="0.25">
      <c r="A3" s="159">
        <v>4</v>
      </c>
      <c r="B3" s="160" t="s">
        <v>23</v>
      </c>
      <c r="C3" s="159"/>
      <c r="D3" s="159"/>
      <c r="E3" s="162"/>
      <c r="F3" s="75"/>
    </row>
    <row r="4" spans="1:8" s="111" customFormat="1" x14ac:dyDescent="0.25">
      <c r="A4" s="74">
        <v>4.2</v>
      </c>
      <c r="B4" s="68" t="s">
        <v>24</v>
      </c>
      <c r="C4" s="76"/>
      <c r="D4" s="77"/>
      <c r="E4" s="109"/>
      <c r="F4" s="110"/>
      <c r="H4" s="200"/>
    </row>
    <row r="5" spans="1:8" s="112" customFormat="1" ht="49.5" customHeight="1" x14ac:dyDescent="0.25">
      <c r="A5" s="78"/>
      <c r="B5" s="79" t="s">
        <v>1369</v>
      </c>
      <c r="C5" s="76"/>
      <c r="D5" s="80"/>
      <c r="E5" s="109"/>
      <c r="F5" s="110"/>
    </row>
    <row r="6" spans="1:8" s="137" customFormat="1" x14ac:dyDescent="0.25">
      <c r="A6" s="74" t="s">
        <v>1370</v>
      </c>
      <c r="B6" s="82" t="s">
        <v>1169</v>
      </c>
      <c r="C6" s="76"/>
      <c r="D6" s="77"/>
      <c r="E6" s="109"/>
      <c r="F6" s="113"/>
      <c r="G6" s="112"/>
      <c r="H6" s="112"/>
    </row>
    <row r="7" spans="1:8" s="137" customFormat="1" x14ac:dyDescent="0.25">
      <c r="A7" s="175" t="s">
        <v>1170</v>
      </c>
      <c r="B7" s="83" t="s">
        <v>1171</v>
      </c>
      <c r="C7" s="76"/>
      <c r="D7" s="77"/>
      <c r="E7" s="109"/>
      <c r="F7" s="113"/>
    </row>
    <row r="8" spans="1:8" s="137" customFormat="1" x14ac:dyDescent="0.25">
      <c r="A8" s="175" t="s">
        <v>1172</v>
      </c>
      <c r="B8" s="83" t="s">
        <v>1173</v>
      </c>
      <c r="C8" s="101" t="s">
        <v>1174</v>
      </c>
      <c r="D8" s="166">
        <v>1</v>
      </c>
      <c r="E8" s="119"/>
      <c r="F8" s="119">
        <f>D8*E8</f>
        <v>0</v>
      </c>
    </row>
    <row r="9" spans="1:8" s="137" customFormat="1" x14ac:dyDescent="0.25">
      <c r="A9" s="175" t="s">
        <v>290</v>
      </c>
      <c r="B9" s="83" t="s">
        <v>1175</v>
      </c>
      <c r="C9" s="101" t="s">
        <v>1176</v>
      </c>
      <c r="D9" s="166">
        <v>5</v>
      </c>
      <c r="E9" s="119"/>
      <c r="F9" s="119">
        <f t="shared" ref="F9:F30" si="0">D9*E9</f>
        <v>0</v>
      </c>
    </row>
    <row r="10" spans="1:8" s="137" customFormat="1" x14ac:dyDescent="0.25">
      <c r="A10" s="175" t="s">
        <v>290</v>
      </c>
      <c r="B10" s="83" t="s">
        <v>1177</v>
      </c>
      <c r="C10" s="101" t="s">
        <v>1176</v>
      </c>
      <c r="D10" s="166">
        <v>4</v>
      </c>
      <c r="E10" s="119"/>
      <c r="F10" s="119">
        <f t="shared" si="0"/>
        <v>0</v>
      </c>
    </row>
    <row r="11" spans="1:8" s="137" customFormat="1" x14ac:dyDescent="0.25">
      <c r="A11" s="175" t="s">
        <v>290</v>
      </c>
      <c r="B11" s="83" t="s">
        <v>1178</v>
      </c>
      <c r="C11" s="101" t="s">
        <v>1176</v>
      </c>
      <c r="D11" s="166">
        <v>4</v>
      </c>
      <c r="E11" s="119"/>
      <c r="F11" s="119">
        <f t="shared" si="0"/>
        <v>0</v>
      </c>
    </row>
    <row r="12" spans="1:8" s="137" customFormat="1" x14ac:dyDescent="0.25">
      <c r="A12" s="175" t="s">
        <v>290</v>
      </c>
      <c r="B12" s="83" t="s">
        <v>1179</v>
      </c>
      <c r="C12" s="101" t="s">
        <v>1176</v>
      </c>
      <c r="D12" s="166">
        <v>4</v>
      </c>
      <c r="E12" s="119"/>
      <c r="F12" s="119">
        <f t="shared" si="0"/>
        <v>0</v>
      </c>
    </row>
    <row r="13" spans="1:8" s="137" customFormat="1" ht="26.4" x14ac:dyDescent="0.25">
      <c r="A13" s="175" t="s">
        <v>290</v>
      </c>
      <c r="B13" s="83" t="s">
        <v>1180</v>
      </c>
      <c r="C13" s="101" t="s">
        <v>1181</v>
      </c>
      <c r="D13" s="166">
        <v>0</v>
      </c>
      <c r="E13" s="119"/>
      <c r="F13" s="119">
        <f t="shared" si="0"/>
        <v>0</v>
      </c>
    </row>
    <row r="14" spans="1:8" s="137" customFormat="1" x14ac:dyDescent="0.25">
      <c r="A14" s="175" t="s">
        <v>290</v>
      </c>
      <c r="B14" s="83" t="s">
        <v>1182</v>
      </c>
      <c r="C14" s="101"/>
      <c r="D14" s="166"/>
      <c r="E14" s="119"/>
      <c r="F14" s="119"/>
    </row>
    <row r="15" spans="1:8" s="137" customFormat="1" x14ac:dyDescent="0.25">
      <c r="A15" s="175" t="s">
        <v>290</v>
      </c>
      <c r="B15" s="83" t="s">
        <v>1183</v>
      </c>
      <c r="C15" s="101" t="s">
        <v>60</v>
      </c>
      <c r="D15" s="166">
        <v>12</v>
      </c>
      <c r="E15" s="119"/>
      <c r="F15" s="119">
        <f t="shared" si="0"/>
        <v>0</v>
      </c>
    </row>
    <row r="16" spans="1:8" s="137" customFormat="1" x14ac:dyDescent="0.25">
      <c r="A16" s="175" t="s">
        <v>290</v>
      </c>
      <c r="B16" s="83" t="s">
        <v>1184</v>
      </c>
      <c r="C16" s="101" t="s">
        <v>60</v>
      </c>
      <c r="D16" s="166">
        <v>12</v>
      </c>
      <c r="E16" s="119"/>
      <c r="F16" s="119">
        <f t="shared" si="0"/>
        <v>0</v>
      </c>
    </row>
    <row r="17" spans="1:6" s="137" customFormat="1" x14ac:dyDescent="0.25">
      <c r="A17" s="175" t="s">
        <v>290</v>
      </c>
      <c r="B17" s="83" t="s">
        <v>1185</v>
      </c>
      <c r="C17" s="101" t="s">
        <v>1176</v>
      </c>
      <c r="D17" s="166">
        <v>3</v>
      </c>
      <c r="E17" s="119"/>
      <c r="F17" s="119">
        <f t="shared" si="0"/>
        <v>0</v>
      </c>
    </row>
    <row r="18" spans="1:6" s="137" customFormat="1" x14ac:dyDescent="0.25">
      <c r="A18" s="175" t="s">
        <v>290</v>
      </c>
      <c r="B18" s="83" t="s">
        <v>1186</v>
      </c>
      <c r="C18" s="101" t="s">
        <v>1174</v>
      </c>
      <c r="D18" s="166">
        <v>1</v>
      </c>
      <c r="E18" s="119"/>
      <c r="F18" s="119">
        <f t="shared" si="0"/>
        <v>0</v>
      </c>
    </row>
    <row r="19" spans="1:6" s="137" customFormat="1" x14ac:dyDescent="0.25">
      <c r="A19" s="175" t="s">
        <v>290</v>
      </c>
      <c r="B19" s="83" t="s">
        <v>1187</v>
      </c>
      <c r="C19" s="101" t="s">
        <v>313</v>
      </c>
      <c r="D19" s="166"/>
      <c r="E19" s="119"/>
      <c r="F19" s="119">
        <f t="shared" si="0"/>
        <v>0</v>
      </c>
    </row>
    <row r="20" spans="1:6" s="137" customFormat="1" x14ac:dyDescent="0.25">
      <c r="A20" s="175" t="s">
        <v>290</v>
      </c>
      <c r="B20" s="83" t="s">
        <v>1188</v>
      </c>
      <c r="C20" s="101" t="s">
        <v>1189</v>
      </c>
      <c r="D20" s="166">
        <v>0</v>
      </c>
      <c r="E20" s="119"/>
      <c r="F20" s="119">
        <f t="shared" si="0"/>
        <v>0</v>
      </c>
    </row>
    <row r="21" spans="1:6" s="137" customFormat="1" x14ac:dyDescent="0.25">
      <c r="A21" s="175" t="s">
        <v>290</v>
      </c>
      <c r="B21" s="83" t="s">
        <v>1190</v>
      </c>
      <c r="C21" s="101" t="s">
        <v>60</v>
      </c>
      <c r="D21" s="166">
        <v>0</v>
      </c>
      <c r="E21" s="119"/>
      <c r="F21" s="119">
        <f t="shared" si="0"/>
        <v>0</v>
      </c>
    </row>
    <row r="22" spans="1:6" s="137" customFormat="1" ht="26.4" x14ac:dyDescent="0.25">
      <c r="A22" s="175" t="s">
        <v>1191</v>
      </c>
      <c r="B22" s="83" t="s">
        <v>1192</v>
      </c>
      <c r="C22" s="101"/>
      <c r="D22" s="166"/>
      <c r="E22" s="119"/>
      <c r="F22" s="119"/>
    </row>
    <row r="23" spans="1:6" s="137" customFormat="1" x14ac:dyDescent="0.25">
      <c r="A23" s="175" t="s">
        <v>290</v>
      </c>
      <c r="B23" s="83" t="s">
        <v>1193</v>
      </c>
      <c r="C23" s="101" t="s">
        <v>313</v>
      </c>
      <c r="D23" s="166">
        <v>19</v>
      </c>
      <c r="E23" s="119"/>
      <c r="F23" s="119">
        <f t="shared" si="0"/>
        <v>0</v>
      </c>
    </row>
    <row r="24" spans="1:6" s="137" customFormat="1" x14ac:dyDescent="0.25">
      <c r="A24" s="175" t="s">
        <v>1194</v>
      </c>
      <c r="B24" s="83" t="s">
        <v>1195</v>
      </c>
      <c r="C24" s="101" t="s">
        <v>1196</v>
      </c>
      <c r="D24" s="166">
        <v>56</v>
      </c>
      <c r="E24" s="119"/>
      <c r="F24" s="119">
        <f t="shared" si="0"/>
        <v>0</v>
      </c>
    </row>
    <row r="25" spans="1:6" s="137" customFormat="1" ht="26.4" x14ac:dyDescent="0.25">
      <c r="A25" s="175" t="s">
        <v>1197</v>
      </c>
      <c r="B25" s="83" t="s">
        <v>1198</v>
      </c>
      <c r="C25" s="101"/>
      <c r="D25" s="166"/>
      <c r="E25" s="119"/>
      <c r="F25" s="119">
        <f t="shared" si="0"/>
        <v>0</v>
      </c>
    </row>
    <row r="26" spans="1:6" s="137" customFormat="1" x14ac:dyDescent="0.25">
      <c r="A26" s="175" t="s">
        <v>1199</v>
      </c>
      <c r="B26" s="216" t="s">
        <v>1200</v>
      </c>
      <c r="C26" s="101" t="s">
        <v>60</v>
      </c>
      <c r="D26" s="166">
        <v>14</v>
      </c>
      <c r="E26" s="119"/>
      <c r="F26" s="119">
        <f t="shared" si="0"/>
        <v>0</v>
      </c>
    </row>
    <row r="27" spans="1:6" s="137" customFormat="1" ht="26.4" x14ac:dyDescent="0.25">
      <c r="A27" s="175" t="s">
        <v>1201</v>
      </c>
      <c r="B27" s="216" t="s">
        <v>1202</v>
      </c>
      <c r="C27" s="101"/>
      <c r="D27" s="166"/>
      <c r="E27" s="119"/>
      <c r="F27" s="119"/>
    </row>
    <row r="28" spans="1:6" s="137" customFormat="1" x14ac:dyDescent="0.25">
      <c r="A28" s="175" t="s">
        <v>290</v>
      </c>
      <c r="B28" s="83" t="s">
        <v>1203</v>
      </c>
      <c r="C28" s="101" t="s">
        <v>60</v>
      </c>
      <c r="D28" s="166">
        <v>3</v>
      </c>
      <c r="E28" s="119"/>
      <c r="F28" s="119">
        <f t="shared" si="0"/>
        <v>0</v>
      </c>
    </row>
    <row r="29" spans="1:6" s="137" customFormat="1" x14ac:dyDescent="0.25">
      <c r="A29" s="175" t="s">
        <v>290</v>
      </c>
      <c r="B29" s="83" t="s">
        <v>1204</v>
      </c>
      <c r="C29" s="101" t="s">
        <v>60</v>
      </c>
      <c r="D29" s="166">
        <v>0</v>
      </c>
      <c r="E29" s="119"/>
      <c r="F29" s="119">
        <f t="shared" si="0"/>
        <v>0</v>
      </c>
    </row>
    <row r="30" spans="1:6" s="137" customFormat="1" x14ac:dyDescent="0.25">
      <c r="A30" s="175" t="s">
        <v>290</v>
      </c>
      <c r="B30" s="83" t="s">
        <v>1205</v>
      </c>
      <c r="C30" s="101" t="s">
        <v>60</v>
      </c>
      <c r="D30" s="166">
        <v>7</v>
      </c>
      <c r="E30" s="119"/>
      <c r="F30" s="119">
        <f t="shared" si="0"/>
        <v>0</v>
      </c>
    </row>
    <row r="31" spans="1:6" s="137" customFormat="1" x14ac:dyDescent="0.25">
      <c r="A31" s="175" t="s">
        <v>290</v>
      </c>
      <c r="B31" s="191" t="s">
        <v>1371</v>
      </c>
      <c r="C31" s="88"/>
      <c r="D31" s="89"/>
      <c r="E31" s="116"/>
      <c r="F31" s="113">
        <f>SUM(F8:F30)</f>
        <v>0</v>
      </c>
    </row>
    <row r="32" spans="1:6" s="137" customFormat="1" x14ac:dyDescent="0.25">
      <c r="A32" s="175" t="s">
        <v>1207</v>
      </c>
      <c r="B32" s="82" t="s">
        <v>1208</v>
      </c>
      <c r="C32" s="76"/>
      <c r="D32" s="77"/>
      <c r="E32" s="109"/>
      <c r="F32" s="113"/>
    </row>
    <row r="33" spans="1:6" s="137" customFormat="1" x14ac:dyDescent="0.25">
      <c r="A33" s="175" t="s">
        <v>1209</v>
      </c>
      <c r="B33" s="83" t="s">
        <v>1210</v>
      </c>
      <c r="C33" s="101" t="s">
        <v>1211</v>
      </c>
      <c r="D33" s="166">
        <v>2</v>
      </c>
      <c r="E33" s="119"/>
      <c r="F33" s="119">
        <f>D33*E33</f>
        <v>0</v>
      </c>
    </row>
    <row r="34" spans="1:6" s="137" customFormat="1" x14ac:dyDescent="0.25">
      <c r="A34" s="175" t="s">
        <v>1212</v>
      </c>
      <c r="B34" s="83" t="s">
        <v>1213</v>
      </c>
      <c r="C34" s="101"/>
      <c r="D34" s="166"/>
      <c r="E34" s="119"/>
      <c r="F34" s="119"/>
    </row>
    <row r="35" spans="1:6" s="137" customFormat="1" x14ac:dyDescent="0.25">
      <c r="A35" s="175" t="s">
        <v>290</v>
      </c>
      <c r="B35" s="83" t="s">
        <v>1214</v>
      </c>
      <c r="C35" s="101" t="s">
        <v>1215</v>
      </c>
      <c r="D35" s="166">
        <v>1</v>
      </c>
      <c r="E35" s="119"/>
      <c r="F35" s="119">
        <f t="shared" ref="F35" si="1">D35*E35</f>
        <v>0</v>
      </c>
    </row>
    <row r="36" spans="1:6" s="137" customFormat="1" ht="13.8" thickBot="1" x14ac:dyDescent="0.3">
      <c r="A36" s="175" t="s">
        <v>290</v>
      </c>
      <c r="B36" s="235" t="s">
        <v>1372</v>
      </c>
      <c r="C36" s="236"/>
      <c r="D36" s="178"/>
      <c r="E36" s="179"/>
      <c r="F36" s="180">
        <f>SUM(F33:F35)</f>
        <v>0</v>
      </c>
    </row>
    <row r="37" spans="1:6" s="137" customFormat="1" ht="40.200000000000003" thickBot="1" x14ac:dyDescent="0.3">
      <c r="A37" s="181" t="s">
        <v>1217</v>
      </c>
      <c r="B37" s="82" t="s">
        <v>1218</v>
      </c>
      <c r="C37" s="237"/>
      <c r="D37" s="182"/>
      <c r="E37" s="183"/>
      <c r="F37" s="184"/>
    </row>
    <row r="38" spans="1:6" s="137" customFormat="1" x14ac:dyDescent="0.25">
      <c r="A38" s="175" t="s">
        <v>290</v>
      </c>
      <c r="B38" s="234"/>
      <c r="C38" s="238"/>
      <c r="D38" s="185"/>
      <c r="E38" s="186"/>
      <c r="F38" s="187"/>
    </row>
    <row r="39" spans="1:6" s="137" customFormat="1" x14ac:dyDescent="0.25">
      <c r="A39" s="175" t="s">
        <v>1219</v>
      </c>
      <c r="B39" s="83" t="s">
        <v>1220</v>
      </c>
      <c r="C39" s="76"/>
      <c r="D39" s="77"/>
      <c r="E39" s="109"/>
      <c r="F39" s="113"/>
    </row>
    <row r="40" spans="1:6" s="137" customFormat="1" x14ac:dyDescent="0.25">
      <c r="A40" s="175" t="s">
        <v>290</v>
      </c>
      <c r="B40" s="83" t="s">
        <v>1221</v>
      </c>
      <c r="C40" s="101" t="s">
        <v>191</v>
      </c>
      <c r="D40" s="166">
        <v>3804</v>
      </c>
      <c r="E40" s="119"/>
      <c r="F40" s="119">
        <f>D40*E40</f>
        <v>0</v>
      </c>
    </row>
    <row r="41" spans="1:6" s="137" customFormat="1" x14ac:dyDescent="0.25">
      <c r="A41" s="175" t="s">
        <v>290</v>
      </c>
      <c r="B41" s="191" t="s">
        <v>1373</v>
      </c>
      <c r="C41" s="88"/>
      <c r="D41" s="89"/>
      <c r="E41" s="116"/>
      <c r="F41" s="113">
        <f>F40</f>
        <v>0</v>
      </c>
    </row>
    <row r="42" spans="1:6" s="137" customFormat="1" x14ac:dyDescent="0.25">
      <c r="A42" s="175" t="s">
        <v>1223</v>
      </c>
      <c r="B42" s="82" t="s">
        <v>1224</v>
      </c>
      <c r="C42" s="76"/>
      <c r="D42" s="77"/>
      <c r="E42" s="109"/>
      <c r="F42" s="113"/>
    </row>
    <row r="43" spans="1:6" s="137" customFormat="1" x14ac:dyDescent="0.25">
      <c r="A43" s="175" t="s">
        <v>1225</v>
      </c>
      <c r="B43" s="83" t="s">
        <v>1226</v>
      </c>
      <c r="C43" s="76"/>
      <c r="D43" s="77"/>
      <c r="E43" s="109"/>
      <c r="F43" s="113"/>
    </row>
    <row r="44" spans="1:6" s="137" customFormat="1" x14ac:dyDescent="0.25">
      <c r="A44" s="175" t="s">
        <v>290</v>
      </c>
      <c r="B44" s="83" t="s">
        <v>1374</v>
      </c>
      <c r="C44" s="101" t="s">
        <v>1181</v>
      </c>
      <c r="D44" s="166">
        <v>8423</v>
      </c>
      <c r="E44" s="119"/>
      <c r="F44" s="119">
        <f>D44*E44</f>
        <v>0</v>
      </c>
    </row>
    <row r="45" spans="1:6" s="137" customFormat="1" x14ac:dyDescent="0.25">
      <c r="A45" s="175" t="s">
        <v>1229</v>
      </c>
      <c r="B45" s="83" t="s">
        <v>1230</v>
      </c>
      <c r="C45" s="101"/>
      <c r="D45" s="166"/>
      <c r="E45" s="119"/>
      <c r="F45" s="119"/>
    </row>
    <row r="46" spans="1:6" s="137" customFormat="1" x14ac:dyDescent="0.25">
      <c r="A46" s="175" t="s">
        <v>290</v>
      </c>
      <c r="B46" s="83" t="s">
        <v>1231</v>
      </c>
      <c r="C46" s="101" t="s">
        <v>313</v>
      </c>
      <c r="D46" s="166">
        <v>3</v>
      </c>
      <c r="E46" s="119"/>
      <c r="F46" s="119">
        <f t="shared" ref="F46:F50" si="2">D46*E46</f>
        <v>0</v>
      </c>
    </row>
    <row r="47" spans="1:6" s="137" customFormat="1" x14ac:dyDescent="0.25">
      <c r="A47" s="175" t="s">
        <v>1232</v>
      </c>
      <c r="B47" s="83" t="s">
        <v>1233</v>
      </c>
      <c r="C47" s="101"/>
      <c r="D47" s="166"/>
      <c r="E47" s="119"/>
      <c r="F47" s="119"/>
    </row>
    <row r="48" spans="1:6" s="137" customFormat="1" ht="39.6" x14ac:dyDescent="0.25">
      <c r="A48" s="175" t="s">
        <v>290</v>
      </c>
      <c r="B48" s="83" t="s">
        <v>1234</v>
      </c>
      <c r="C48" s="233" t="s">
        <v>1235</v>
      </c>
      <c r="D48" s="166">
        <v>2</v>
      </c>
      <c r="E48" s="119"/>
      <c r="F48" s="119">
        <f t="shared" si="2"/>
        <v>0</v>
      </c>
    </row>
    <row r="49" spans="1:6" s="137" customFormat="1" x14ac:dyDescent="0.25">
      <c r="A49" s="175" t="s">
        <v>290</v>
      </c>
      <c r="B49" s="83" t="s">
        <v>1375</v>
      </c>
      <c r="C49" s="101" t="s">
        <v>1237</v>
      </c>
      <c r="D49" s="166">
        <v>0</v>
      </c>
      <c r="E49" s="119"/>
      <c r="F49" s="119">
        <f t="shared" si="2"/>
        <v>0</v>
      </c>
    </row>
    <row r="50" spans="1:6" s="137" customFormat="1" x14ac:dyDescent="0.25">
      <c r="A50" s="175" t="s">
        <v>1238</v>
      </c>
      <c r="B50" s="83" t="s">
        <v>1239</v>
      </c>
      <c r="C50" s="101" t="s">
        <v>313</v>
      </c>
      <c r="D50" s="166">
        <v>10</v>
      </c>
      <c r="E50" s="119"/>
      <c r="F50" s="119">
        <f t="shared" si="2"/>
        <v>0</v>
      </c>
    </row>
    <row r="51" spans="1:6" s="137" customFormat="1" x14ac:dyDescent="0.25">
      <c r="A51" s="175" t="s">
        <v>290</v>
      </c>
      <c r="B51" s="191" t="s">
        <v>1376</v>
      </c>
      <c r="C51" s="88"/>
      <c r="D51" s="89"/>
      <c r="E51" s="116"/>
      <c r="F51" s="113">
        <f>SUM(F44:F50)</f>
        <v>0</v>
      </c>
    </row>
    <row r="52" spans="1:6" s="137" customFormat="1" x14ac:dyDescent="0.25">
      <c r="A52" s="175" t="s">
        <v>1241</v>
      </c>
      <c r="B52" s="82" t="s">
        <v>1242</v>
      </c>
      <c r="C52" s="76"/>
      <c r="D52" s="77"/>
      <c r="E52" s="109"/>
      <c r="F52" s="113"/>
    </row>
    <row r="53" spans="1:6" s="137" customFormat="1" x14ac:dyDescent="0.25">
      <c r="A53" s="175" t="s">
        <v>1243</v>
      </c>
      <c r="B53" s="83" t="s">
        <v>1244</v>
      </c>
      <c r="C53" s="76"/>
      <c r="D53" s="77"/>
      <c r="E53" s="109"/>
      <c r="F53" s="113"/>
    </row>
    <row r="54" spans="1:6" s="137" customFormat="1" x14ac:dyDescent="0.25">
      <c r="A54" s="175" t="s">
        <v>290</v>
      </c>
      <c r="B54" s="83" t="s">
        <v>1245</v>
      </c>
      <c r="C54" s="76"/>
      <c r="D54" s="77"/>
      <c r="E54" s="109"/>
      <c r="F54" s="110"/>
    </row>
    <row r="55" spans="1:6" s="137" customFormat="1" x14ac:dyDescent="0.25">
      <c r="A55" s="175" t="s">
        <v>290</v>
      </c>
      <c r="B55" s="83" t="s">
        <v>1246</v>
      </c>
      <c r="C55" s="101" t="s">
        <v>1247</v>
      </c>
      <c r="D55" s="166">
        <v>714</v>
      </c>
      <c r="E55" s="119"/>
      <c r="F55" s="119">
        <f>D55*E55</f>
        <v>0</v>
      </c>
    </row>
    <row r="56" spans="1:6" s="137" customFormat="1" x14ac:dyDescent="0.25">
      <c r="A56" s="175" t="s">
        <v>290</v>
      </c>
      <c r="B56" s="83" t="s">
        <v>1248</v>
      </c>
      <c r="C56" s="101" t="s">
        <v>1247</v>
      </c>
      <c r="D56" s="166">
        <v>24</v>
      </c>
      <c r="E56" s="119"/>
      <c r="F56" s="119">
        <f t="shared" ref="F56:F72" si="3">D56*E56</f>
        <v>0</v>
      </c>
    </row>
    <row r="57" spans="1:6" s="137" customFormat="1" x14ac:dyDescent="0.25">
      <c r="A57" s="175" t="s">
        <v>290</v>
      </c>
      <c r="B57" s="83" t="s">
        <v>1249</v>
      </c>
      <c r="C57" s="101" t="s">
        <v>1247</v>
      </c>
      <c r="D57" s="166">
        <v>94</v>
      </c>
      <c r="E57" s="119"/>
      <c r="F57" s="119">
        <f t="shared" si="3"/>
        <v>0</v>
      </c>
    </row>
    <row r="58" spans="1:6" s="137" customFormat="1" ht="26.4" x14ac:dyDescent="0.25">
      <c r="A58" s="175" t="s">
        <v>1250</v>
      </c>
      <c r="B58" s="83" t="s">
        <v>1251</v>
      </c>
      <c r="C58" s="101"/>
      <c r="D58" s="166"/>
      <c r="E58" s="119"/>
      <c r="F58" s="119"/>
    </row>
    <row r="59" spans="1:6" s="137" customFormat="1" x14ac:dyDescent="0.25">
      <c r="A59" s="175" t="s">
        <v>290</v>
      </c>
      <c r="B59" s="83" t="s">
        <v>1252</v>
      </c>
      <c r="C59" s="101" t="s">
        <v>1247</v>
      </c>
      <c r="D59" s="166">
        <v>846</v>
      </c>
      <c r="E59" s="119"/>
      <c r="F59" s="119">
        <f t="shared" si="3"/>
        <v>0</v>
      </c>
    </row>
    <row r="60" spans="1:6" s="137" customFormat="1" x14ac:dyDescent="0.25">
      <c r="A60" s="175" t="s">
        <v>1253</v>
      </c>
      <c r="B60" s="83" t="s">
        <v>1254</v>
      </c>
      <c r="C60" s="101"/>
      <c r="D60" s="166"/>
      <c r="E60" s="119"/>
      <c r="F60" s="119"/>
    </row>
    <row r="61" spans="1:6" s="137" customFormat="1" x14ac:dyDescent="0.25">
      <c r="A61" s="175" t="s">
        <v>290</v>
      </c>
      <c r="B61" s="83" t="s">
        <v>1255</v>
      </c>
      <c r="C61" s="101"/>
      <c r="D61" s="166"/>
      <c r="E61" s="119"/>
      <c r="F61" s="119"/>
    </row>
    <row r="62" spans="1:6" s="137" customFormat="1" x14ac:dyDescent="0.25">
      <c r="A62" s="175" t="s">
        <v>1256</v>
      </c>
      <c r="B62" s="83" t="s">
        <v>1257</v>
      </c>
      <c r="C62" s="101" t="s">
        <v>1247</v>
      </c>
      <c r="D62" s="166">
        <v>94</v>
      </c>
      <c r="E62" s="119"/>
      <c r="F62" s="119">
        <f t="shared" si="3"/>
        <v>0</v>
      </c>
    </row>
    <row r="63" spans="1:6" s="137" customFormat="1" x14ac:dyDescent="0.25">
      <c r="A63" s="175" t="s">
        <v>1258</v>
      </c>
      <c r="B63" s="83" t="s">
        <v>1259</v>
      </c>
      <c r="C63" s="101"/>
      <c r="D63" s="166"/>
      <c r="E63" s="119"/>
      <c r="F63" s="119"/>
    </row>
    <row r="64" spans="1:6" s="137" customFormat="1" x14ac:dyDescent="0.25">
      <c r="A64" s="175" t="s">
        <v>290</v>
      </c>
      <c r="B64" s="83" t="s">
        <v>1260</v>
      </c>
      <c r="C64" s="101" t="s">
        <v>1247</v>
      </c>
      <c r="D64" s="166">
        <v>1362</v>
      </c>
      <c r="E64" s="119"/>
      <c r="F64" s="119">
        <f t="shared" si="3"/>
        <v>0</v>
      </c>
    </row>
    <row r="65" spans="1:6" s="137" customFormat="1" x14ac:dyDescent="0.25">
      <c r="A65" s="175" t="s">
        <v>1261</v>
      </c>
      <c r="B65" s="83" t="s">
        <v>1262</v>
      </c>
      <c r="C65" s="101"/>
      <c r="D65" s="166"/>
      <c r="E65" s="119"/>
      <c r="F65" s="119"/>
    </row>
    <row r="66" spans="1:6" s="137" customFormat="1" x14ac:dyDescent="0.25">
      <c r="A66" s="175" t="s">
        <v>290</v>
      </c>
      <c r="B66" s="83" t="s">
        <v>1263</v>
      </c>
      <c r="C66" s="101" t="s">
        <v>1264</v>
      </c>
      <c r="D66" s="166">
        <v>4073</v>
      </c>
      <c r="E66" s="119"/>
      <c r="F66" s="119">
        <f t="shared" si="3"/>
        <v>0</v>
      </c>
    </row>
    <row r="67" spans="1:6" s="137" customFormat="1" x14ac:dyDescent="0.25">
      <c r="A67" s="175" t="s">
        <v>290</v>
      </c>
      <c r="B67" s="83" t="s">
        <v>1265</v>
      </c>
      <c r="C67" s="101" t="s">
        <v>1264</v>
      </c>
      <c r="D67" s="166">
        <v>894</v>
      </c>
      <c r="E67" s="119"/>
      <c r="F67" s="119">
        <f t="shared" si="3"/>
        <v>0</v>
      </c>
    </row>
    <row r="68" spans="1:6" s="137" customFormat="1" ht="26.4" x14ac:dyDescent="0.25">
      <c r="A68" s="175" t="s">
        <v>1266</v>
      </c>
      <c r="B68" s="83" t="s">
        <v>1267</v>
      </c>
      <c r="C68" s="101"/>
      <c r="D68" s="166"/>
      <c r="E68" s="119"/>
      <c r="F68" s="119"/>
    </row>
    <row r="69" spans="1:6" s="137" customFormat="1" x14ac:dyDescent="0.25">
      <c r="A69" s="175" t="s">
        <v>290</v>
      </c>
      <c r="B69" s="83" t="s">
        <v>1268</v>
      </c>
      <c r="C69" s="101" t="s">
        <v>1264</v>
      </c>
      <c r="D69" s="166">
        <v>20</v>
      </c>
      <c r="E69" s="119"/>
      <c r="F69" s="119">
        <f t="shared" si="3"/>
        <v>0</v>
      </c>
    </row>
    <row r="70" spans="1:6" s="137" customFormat="1" x14ac:dyDescent="0.25">
      <c r="A70" s="175" t="s">
        <v>290</v>
      </c>
      <c r="B70" s="83" t="s">
        <v>1269</v>
      </c>
      <c r="C70" s="101" t="s">
        <v>1264</v>
      </c>
      <c r="D70" s="166">
        <v>20</v>
      </c>
      <c r="E70" s="119"/>
      <c r="F70" s="119">
        <f t="shared" si="3"/>
        <v>0</v>
      </c>
    </row>
    <row r="71" spans="1:6" s="137" customFormat="1" x14ac:dyDescent="0.25">
      <c r="A71" s="175" t="s">
        <v>1270</v>
      </c>
      <c r="B71" s="83" t="s">
        <v>1271</v>
      </c>
      <c r="C71" s="101"/>
      <c r="D71" s="166"/>
      <c r="E71" s="119"/>
      <c r="F71" s="119"/>
    </row>
    <row r="72" spans="1:6" s="137" customFormat="1" ht="26.4" x14ac:dyDescent="0.25">
      <c r="A72" s="175" t="s">
        <v>1272</v>
      </c>
      <c r="B72" s="83" t="s">
        <v>1273</v>
      </c>
      <c r="C72" s="101" t="s">
        <v>1274</v>
      </c>
      <c r="D72" s="166">
        <v>15275</v>
      </c>
      <c r="E72" s="119"/>
      <c r="F72" s="119">
        <f t="shared" si="3"/>
        <v>0</v>
      </c>
    </row>
    <row r="73" spans="1:6" s="137" customFormat="1" x14ac:dyDescent="0.25">
      <c r="A73" s="175" t="s">
        <v>290</v>
      </c>
      <c r="B73" s="191" t="s">
        <v>1377</v>
      </c>
      <c r="C73" s="88"/>
      <c r="D73" s="89"/>
      <c r="E73" s="116"/>
      <c r="F73" s="113">
        <f>SUM(F55:F72)</f>
        <v>0</v>
      </c>
    </row>
    <row r="74" spans="1:6" s="137" customFormat="1" x14ac:dyDescent="0.25">
      <c r="A74" s="175" t="s">
        <v>1378</v>
      </c>
      <c r="B74" s="82" t="s">
        <v>1276</v>
      </c>
      <c r="C74" s="76"/>
      <c r="D74" s="77"/>
      <c r="E74" s="109"/>
      <c r="F74" s="113"/>
    </row>
    <row r="75" spans="1:6" s="137" customFormat="1" ht="26.4" x14ac:dyDescent="0.25">
      <c r="A75" s="175" t="s">
        <v>1277</v>
      </c>
      <c r="B75" s="83" t="s">
        <v>1278</v>
      </c>
      <c r="C75" s="76"/>
      <c r="D75" s="77"/>
      <c r="E75" s="109"/>
      <c r="F75" s="113"/>
    </row>
    <row r="76" spans="1:6" s="137" customFormat="1" x14ac:dyDescent="0.25">
      <c r="A76" s="175" t="s">
        <v>290</v>
      </c>
      <c r="B76" s="83" t="s">
        <v>1279</v>
      </c>
      <c r="C76" s="76"/>
      <c r="D76" s="77"/>
      <c r="E76" s="109"/>
      <c r="F76" s="113"/>
    </row>
    <row r="77" spans="1:6" s="137" customFormat="1" x14ac:dyDescent="0.25">
      <c r="A77" s="175" t="s">
        <v>290</v>
      </c>
      <c r="B77" s="83" t="s">
        <v>1280</v>
      </c>
      <c r="C77" s="76"/>
      <c r="D77" s="77"/>
      <c r="E77" s="109"/>
      <c r="F77" s="113"/>
    </row>
    <row r="78" spans="1:6" s="137" customFormat="1" ht="26.4" x14ac:dyDescent="0.25">
      <c r="A78" s="175" t="s">
        <v>290</v>
      </c>
      <c r="B78" s="83" t="s">
        <v>1281</v>
      </c>
      <c r="C78" s="101" t="s">
        <v>313</v>
      </c>
      <c r="D78" s="195">
        <v>648</v>
      </c>
      <c r="E78" s="119"/>
      <c r="F78" s="119">
        <f>D78*E78</f>
        <v>0</v>
      </c>
    </row>
    <row r="79" spans="1:6" s="137" customFormat="1" x14ac:dyDescent="0.25">
      <c r="A79" s="175" t="s">
        <v>290</v>
      </c>
      <c r="B79" s="83" t="s">
        <v>1282</v>
      </c>
      <c r="C79" s="101"/>
      <c r="D79" s="166"/>
      <c r="E79" s="119"/>
      <c r="F79" s="119"/>
    </row>
    <row r="80" spans="1:6" s="137" customFormat="1" ht="26.4" x14ac:dyDescent="0.25">
      <c r="A80" s="175" t="s">
        <v>290</v>
      </c>
      <c r="B80" s="83" t="s">
        <v>1283</v>
      </c>
      <c r="C80" s="101" t="s">
        <v>313</v>
      </c>
      <c r="D80" s="166">
        <v>681</v>
      </c>
      <c r="E80" s="119"/>
      <c r="F80" s="119">
        <f t="shared" ref="F80" si="4">D80*E80</f>
        <v>0</v>
      </c>
    </row>
    <row r="81" spans="1:6" s="137" customFormat="1" x14ac:dyDescent="0.25">
      <c r="A81" s="175" t="s">
        <v>290</v>
      </c>
      <c r="B81" s="191" t="s">
        <v>1379</v>
      </c>
      <c r="C81" s="88"/>
      <c r="D81" s="89"/>
      <c r="E81" s="116"/>
      <c r="F81" s="113">
        <f>SUM(F78:F80)</f>
        <v>0</v>
      </c>
    </row>
    <row r="82" spans="1:6" s="137" customFormat="1" x14ac:dyDescent="0.25">
      <c r="A82" s="175" t="s">
        <v>1285</v>
      </c>
      <c r="B82" s="82" t="s">
        <v>1271</v>
      </c>
      <c r="C82" s="76"/>
      <c r="D82" s="77"/>
      <c r="E82" s="109"/>
      <c r="F82" s="113"/>
    </row>
    <row r="83" spans="1:6" s="137" customFormat="1" ht="26.4" x14ac:dyDescent="0.25">
      <c r="A83" s="175" t="s">
        <v>1286</v>
      </c>
      <c r="B83" s="83" t="s">
        <v>1287</v>
      </c>
      <c r="C83" s="101" t="s">
        <v>1274</v>
      </c>
      <c r="D83" s="166">
        <v>26583</v>
      </c>
      <c r="E83" s="119"/>
      <c r="F83" s="119">
        <f>D83*E83</f>
        <v>0</v>
      </c>
    </row>
    <row r="84" spans="1:6" s="137" customFormat="1" x14ac:dyDescent="0.25">
      <c r="A84" s="175"/>
      <c r="B84" s="191" t="s">
        <v>1380</v>
      </c>
      <c r="C84" s="88"/>
      <c r="D84" s="89"/>
      <c r="E84" s="116"/>
      <c r="F84" s="113">
        <f>F83</f>
        <v>0</v>
      </c>
    </row>
    <row r="85" spans="1:6" s="137" customFormat="1" x14ac:dyDescent="0.25">
      <c r="A85" s="175" t="s">
        <v>1289</v>
      </c>
      <c r="B85" s="82" t="s">
        <v>1381</v>
      </c>
      <c r="C85" s="76"/>
      <c r="D85" s="77"/>
      <c r="E85" s="109"/>
      <c r="F85" s="113"/>
    </row>
    <row r="86" spans="1:6" s="137" customFormat="1" ht="26.4" x14ac:dyDescent="0.25">
      <c r="A86" s="175" t="s">
        <v>1291</v>
      </c>
      <c r="B86" s="83" t="s">
        <v>1292</v>
      </c>
      <c r="C86" s="76"/>
      <c r="D86" s="77"/>
      <c r="E86" s="109"/>
      <c r="F86" s="110"/>
    </row>
    <row r="87" spans="1:6" s="137" customFormat="1" ht="26.4" x14ac:dyDescent="0.25">
      <c r="A87" s="175" t="s">
        <v>290</v>
      </c>
      <c r="B87" s="83" t="s">
        <v>1293</v>
      </c>
      <c r="C87" s="76"/>
      <c r="D87" s="77"/>
      <c r="E87" s="109"/>
      <c r="F87" s="110"/>
    </row>
    <row r="88" spans="1:6" s="137" customFormat="1" x14ac:dyDescent="0.25">
      <c r="A88" s="175" t="s">
        <v>290</v>
      </c>
      <c r="B88" s="83" t="s">
        <v>1294</v>
      </c>
      <c r="C88" s="101" t="s">
        <v>1264</v>
      </c>
      <c r="D88" s="166">
        <v>3</v>
      </c>
      <c r="E88" s="119"/>
      <c r="F88" s="119">
        <f>D88*E88</f>
        <v>0</v>
      </c>
    </row>
    <row r="89" spans="1:6" s="137" customFormat="1" x14ac:dyDescent="0.25">
      <c r="A89" s="175" t="s">
        <v>290</v>
      </c>
      <c r="B89" s="83" t="s">
        <v>1295</v>
      </c>
      <c r="C89" s="101" t="s">
        <v>1264</v>
      </c>
      <c r="D89" s="166">
        <v>4</v>
      </c>
      <c r="E89" s="119"/>
      <c r="F89" s="119">
        <f t="shared" ref="F89:F98" si="5">D89*E89</f>
        <v>0</v>
      </c>
    </row>
    <row r="90" spans="1:6" s="137" customFormat="1" x14ac:dyDescent="0.25">
      <c r="A90" s="175" t="s">
        <v>1297</v>
      </c>
      <c r="B90" s="83" t="s">
        <v>1382</v>
      </c>
      <c r="C90" s="101"/>
      <c r="D90" s="166"/>
      <c r="E90" s="119"/>
      <c r="F90" s="119"/>
    </row>
    <row r="91" spans="1:6" s="137" customFormat="1" x14ac:dyDescent="0.25">
      <c r="A91" s="175" t="s">
        <v>290</v>
      </c>
      <c r="B91" s="83" t="s">
        <v>1383</v>
      </c>
      <c r="C91" s="101"/>
      <c r="D91" s="166"/>
      <c r="E91" s="119"/>
      <c r="F91" s="119"/>
    </row>
    <row r="92" spans="1:6" s="137" customFormat="1" x14ac:dyDescent="0.25">
      <c r="A92" s="175" t="s">
        <v>290</v>
      </c>
      <c r="B92" s="83" t="s">
        <v>1300</v>
      </c>
      <c r="C92" s="101" t="s">
        <v>1264</v>
      </c>
      <c r="D92" s="166">
        <v>1</v>
      </c>
      <c r="E92" s="119"/>
      <c r="F92" s="119">
        <f t="shared" si="5"/>
        <v>0</v>
      </c>
    </row>
    <row r="93" spans="1:6" s="137" customFormat="1" x14ac:dyDescent="0.25">
      <c r="A93" s="175" t="s">
        <v>290</v>
      </c>
      <c r="B93" s="83" t="s">
        <v>1384</v>
      </c>
      <c r="C93" s="101"/>
      <c r="D93" s="166"/>
      <c r="E93" s="119"/>
      <c r="F93" s="119"/>
    </row>
    <row r="94" spans="1:6" s="137" customFormat="1" x14ac:dyDescent="0.25">
      <c r="A94" s="175" t="s">
        <v>290</v>
      </c>
      <c r="B94" s="83" t="s">
        <v>1302</v>
      </c>
      <c r="C94" s="101" t="s">
        <v>1264</v>
      </c>
      <c r="D94" s="166">
        <v>1</v>
      </c>
      <c r="E94" s="119"/>
      <c r="F94" s="119">
        <f t="shared" si="5"/>
        <v>0</v>
      </c>
    </row>
    <row r="95" spans="1:6" s="137" customFormat="1" x14ac:dyDescent="0.25">
      <c r="A95" s="175" t="s">
        <v>1303</v>
      </c>
      <c r="B95" s="83" t="s">
        <v>1304</v>
      </c>
      <c r="C95" s="101"/>
      <c r="D95" s="166"/>
      <c r="E95" s="119"/>
      <c r="F95" s="119"/>
    </row>
    <row r="96" spans="1:6" s="137" customFormat="1" x14ac:dyDescent="0.25">
      <c r="A96" s="175" t="s">
        <v>290</v>
      </c>
      <c r="B96" s="83" t="s">
        <v>1305</v>
      </c>
      <c r="C96" s="101" t="s">
        <v>1306</v>
      </c>
      <c r="D96" s="166">
        <v>1</v>
      </c>
      <c r="E96" s="119"/>
      <c r="F96" s="119">
        <f t="shared" si="5"/>
        <v>0</v>
      </c>
    </row>
    <row r="97" spans="1:6" s="137" customFormat="1" x14ac:dyDescent="0.25">
      <c r="A97" s="175" t="s">
        <v>1307</v>
      </c>
      <c r="B97" s="83" t="s">
        <v>1308</v>
      </c>
      <c r="C97" s="101" t="s">
        <v>1247</v>
      </c>
      <c r="D97" s="166">
        <v>0</v>
      </c>
      <c r="E97" s="119"/>
      <c r="F97" s="119">
        <f t="shared" si="5"/>
        <v>0</v>
      </c>
    </row>
    <row r="98" spans="1:6" s="137" customFormat="1" x14ac:dyDescent="0.25">
      <c r="A98" s="175" t="s">
        <v>1309</v>
      </c>
      <c r="B98" s="83" t="s">
        <v>1310</v>
      </c>
      <c r="C98" s="101" t="s">
        <v>1247</v>
      </c>
      <c r="D98" s="166">
        <v>0</v>
      </c>
      <c r="E98" s="119"/>
      <c r="F98" s="119">
        <f t="shared" si="5"/>
        <v>0</v>
      </c>
    </row>
    <row r="99" spans="1:6" s="137" customFormat="1" x14ac:dyDescent="0.25">
      <c r="A99" s="175"/>
      <c r="B99" s="191" t="s">
        <v>1385</v>
      </c>
      <c r="C99" s="88"/>
      <c r="D99" s="89"/>
      <c r="E99" s="116"/>
      <c r="F99" s="113">
        <f>SUM(F88:F98)</f>
        <v>0</v>
      </c>
    </row>
    <row r="100" spans="1:6" s="137" customFormat="1" x14ac:dyDescent="0.25">
      <c r="A100" s="175" t="s">
        <v>1312</v>
      </c>
      <c r="B100" s="82" t="s">
        <v>1313</v>
      </c>
      <c r="C100" s="76"/>
      <c r="D100" s="77"/>
      <c r="E100" s="109"/>
      <c r="F100" s="113"/>
    </row>
    <row r="101" spans="1:6" s="137" customFormat="1" x14ac:dyDescent="0.25">
      <c r="A101" s="175" t="s">
        <v>290</v>
      </c>
      <c r="B101" s="83"/>
      <c r="C101" s="76"/>
      <c r="D101" s="77"/>
      <c r="E101" s="109"/>
      <c r="F101" s="113"/>
    </row>
    <row r="102" spans="1:6" s="137" customFormat="1" x14ac:dyDescent="0.25">
      <c r="A102" s="175" t="s">
        <v>1314</v>
      </c>
      <c r="B102" s="83" t="s">
        <v>1315</v>
      </c>
      <c r="C102" s="76"/>
      <c r="D102" s="77"/>
      <c r="E102" s="109"/>
      <c r="F102" s="113"/>
    </row>
    <row r="103" spans="1:6" s="137" customFormat="1" x14ac:dyDescent="0.25">
      <c r="A103" s="175" t="s">
        <v>290</v>
      </c>
      <c r="B103" s="83" t="s">
        <v>1316</v>
      </c>
      <c r="C103" s="76"/>
      <c r="D103" s="77"/>
      <c r="E103" s="109"/>
      <c r="F103" s="113"/>
    </row>
    <row r="104" spans="1:6" s="137" customFormat="1" x14ac:dyDescent="0.25">
      <c r="A104" s="175" t="s">
        <v>290</v>
      </c>
      <c r="B104" s="83" t="s">
        <v>1317</v>
      </c>
      <c r="C104" s="101" t="s">
        <v>1318</v>
      </c>
      <c r="D104" s="166">
        <v>1</v>
      </c>
      <c r="E104" s="119"/>
      <c r="F104" s="119">
        <f>D104*E104</f>
        <v>0</v>
      </c>
    </row>
    <row r="105" spans="1:6" s="137" customFormat="1" x14ac:dyDescent="0.25">
      <c r="A105" s="175" t="s">
        <v>290</v>
      </c>
      <c r="B105" s="83" t="s">
        <v>1319</v>
      </c>
      <c r="C105" s="101"/>
      <c r="D105" s="166"/>
      <c r="E105" s="119"/>
      <c r="F105" s="119"/>
    </row>
    <row r="106" spans="1:6" s="137" customFormat="1" x14ac:dyDescent="0.25">
      <c r="A106" s="175" t="s">
        <v>290</v>
      </c>
      <c r="B106" s="83" t="s">
        <v>1317</v>
      </c>
      <c r="C106" s="101" t="s">
        <v>1318</v>
      </c>
      <c r="D106" s="166">
        <v>2</v>
      </c>
      <c r="E106" s="119"/>
      <c r="F106" s="119">
        <f t="shared" ref="F106:F124" si="6">D106*E106</f>
        <v>0</v>
      </c>
    </row>
    <row r="107" spans="1:6" s="137" customFormat="1" x14ac:dyDescent="0.25">
      <c r="A107" s="175" t="s">
        <v>290</v>
      </c>
      <c r="B107" s="83" t="s">
        <v>1320</v>
      </c>
      <c r="C107" s="101" t="s">
        <v>1264</v>
      </c>
      <c r="D107" s="166">
        <v>88</v>
      </c>
      <c r="E107" s="119"/>
      <c r="F107" s="119">
        <f t="shared" si="6"/>
        <v>0</v>
      </c>
    </row>
    <row r="108" spans="1:6" s="137" customFormat="1" x14ac:dyDescent="0.25">
      <c r="A108" s="175" t="s">
        <v>290</v>
      </c>
      <c r="B108" s="83" t="s">
        <v>1321</v>
      </c>
      <c r="C108" s="101" t="s">
        <v>1264</v>
      </c>
      <c r="D108" s="166">
        <v>22</v>
      </c>
      <c r="E108" s="119"/>
      <c r="F108" s="119">
        <f t="shared" si="6"/>
        <v>0</v>
      </c>
    </row>
    <row r="109" spans="1:6" s="137" customFormat="1" x14ac:dyDescent="0.25">
      <c r="A109" s="175" t="s">
        <v>290</v>
      </c>
      <c r="B109" s="83" t="s">
        <v>1322</v>
      </c>
      <c r="C109" s="101" t="s">
        <v>1264</v>
      </c>
      <c r="D109" s="166">
        <v>24</v>
      </c>
      <c r="E109" s="119"/>
      <c r="F109" s="119">
        <f t="shared" si="6"/>
        <v>0</v>
      </c>
    </row>
    <row r="110" spans="1:6" s="137" customFormat="1" x14ac:dyDescent="0.25">
      <c r="A110" s="175" t="s">
        <v>1323</v>
      </c>
      <c r="B110" s="83" t="s">
        <v>1324</v>
      </c>
      <c r="C110" s="101"/>
      <c r="D110" s="166"/>
      <c r="E110" s="119"/>
      <c r="F110" s="119"/>
    </row>
    <row r="111" spans="1:6" s="137" customFormat="1" x14ac:dyDescent="0.25">
      <c r="A111" s="175" t="s">
        <v>290</v>
      </c>
      <c r="B111" s="83" t="s">
        <v>1316</v>
      </c>
      <c r="C111" s="101"/>
      <c r="D111" s="166"/>
      <c r="E111" s="119"/>
      <c r="F111" s="119"/>
    </row>
    <row r="112" spans="1:6" s="137" customFormat="1" x14ac:dyDescent="0.25">
      <c r="A112" s="175" t="s">
        <v>290</v>
      </c>
      <c r="B112" s="83" t="s">
        <v>1317</v>
      </c>
      <c r="C112" s="101" t="s">
        <v>1318</v>
      </c>
      <c r="D112" s="166">
        <v>1</v>
      </c>
      <c r="E112" s="119"/>
      <c r="F112" s="119">
        <f t="shared" si="6"/>
        <v>0</v>
      </c>
    </row>
    <row r="113" spans="1:6" s="137" customFormat="1" x14ac:dyDescent="0.25">
      <c r="A113" s="175" t="s">
        <v>290</v>
      </c>
      <c r="B113" s="83" t="s">
        <v>1319</v>
      </c>
      <c r="C113" s="101"/>
      <c r="D113" s="166"/>
      <c r="E113" s="119"/>
      <c r="F113" s="119"/>
    </row>
    <row r="114" spans="1:6" s="137" customFormat="1" x14ac:dyDescent="0.25">
      <c r="A114" s="175" t="s">
        <v>290</v>
      </c>
      <c r="B114" s="83" t="s">
        <v>1325</v>
      </c>
      <c r="C114" s="101" t="s">
        <v>1318</v>
      </c>
      <c r="D114" s="166">
        <v>2</v>
      </c>
      <c r="E114" s="119"/>
      <c r="F114" s="119">
        <f t="shared" si="6"/>
        <v>0</v>
      </c>
    </row>
    <row r="115" spans="1:6" s="137" customFormat="1" x14ac:dyDescent="0.25">
      <c r="A115" s="175" t="s">
        <v>290</v>
      </c>
      <c r="B115" s="83" t="s">
        <v>1320</v>
      </c>
      <c r="C115" s="101" t="s">
        <v>1264</v>
      </c>
      <c r="D115" s="166">
        <v>88</v>
      </c>
      <c r="E115" s="119"/>
      <c r="F115" s="119">
        <f t="shared" si="6"/>
        <v>0</v>
      </c>
    </row>
    <row r="116" spans="1:6" s="137" customFormat="1" x14ac:dyDescent="0.25">
      <c r="A116" s="175" t="s">
        <v>290</v>
      </c>
      <c r="B116" s="83" t="s">
        <v>1321</v>
      </c>
      <c r="C116" s="101" t="s">
        <v>1264</v>
      </c>
      <c r="D116" s="166">
        <v>22</v>
      </c>
      <c r="E116" s="119"/>
      <c r="F116" s="119">
        <f t="shared" si="6"/>
        <v>0</v>
      </c>
    </row>
    <row r="117" spans="1:6" s="137" customFormat="1" x14ac:dyDescent="0.25">
      <c r="A117" s="175" t="s">
        <v>290</v>
      </c>
      <c r="B117" s="83" t="s">
        <v>1322</v>
      </c>
      <c r="C117" s="101" t="s">
        <v>1264</v>
      </c>
      <c r="D117" s="166">
        <v>24</v>
      </c>
      <c r="E117" s="119"/>
      <c r="F117" s="119">
        <f t="shared" si="6"/>
        <v>0</v>
      </c>
    </row>
    <row r="118" spans="1:6" s="137" customFormat="1" x14ac:dyDescent="0.25">
      <c r="A118" s="175" t="s">
        <v>1326</v>
      </c>
      <c r="B118" s="83" t="s">
        <v>1327</v>
      </c>
      <c r="C118" s="101"/>
      <c r="D118" s="166"/>
      <c r="E118" s="119"/>
      <c r="F118" s="119"/>
    </row>
    <row r="119" spans="1:6" s="137" customFormat="1" x14ac:dyDescent="0.25">
      <c r="A119" s="175" t="s">
        <v>290</v>
      </c>
      <c r="B119" s="83" t="s">
        <v>1328</v>
      </c>
      <c r="C119" s="101" t="s">
        <v>1329</v>
      </c>
      <c r="D119" s="166">
        <v>10</v>
      </c>
      <c r="E119" s="119"/>
      <c r="F119" s="119">
        <f t="shared" si="6"/>
        <v>0</v>
      </c>
    </row>
    <row r="120" spans="1:6" s="137" customFormat="1" x14ac:dyDescent="0.25">
      <c r="A120" s="175" t="s">
        <v>290</v>
      </c>
      <c r="B120" s="83" t="s">
        <v>1330</v>
      </c>
      <c r="C120" s="101" t="s">
        <v>1329</v>
      </c>
      <c r="D120" s="166">
        <v>10</v>
      </c>
      <c r="E120" s="119"/>
      <c r="F120" s="119">
        <f t="shared" si="6"/>
        <v>0</v>
      </c>
    </row>
    <row r="121" spans="1:6" s="137" customFormat="1" x14ac:dyDescent="0.25">
      <c r="A121" s="175" t="s">
        <v>290</v>
      </c>
      <c r="B121" s="83" t="s">
        <v>1331</v>
      </c>
      <c r="C121" s="101" t="s">
        <v>1332</v>
      </c>
      <c r="D121" s="166">
        <v>10</v>
      </c>
      <c r="E121" s="119"/>
      <c r="F121" s="119">
        <f t="shared" si="6"/>
        <v>0</v>
      </c>
    </row>
    <row r="122" spans="1:6" s="137" customFormat="1" x14ac:dyDescent="0.25">
      <c r="A122" s="175" t="s">
        <v>1333</v>
      </c>
      <c r="B122" s="83" t="s">
        <v>1334</v>
      </c>
      <c r="C122" s="101"/>
      <c r="D122" s="166"/>
      <c r="E122" s="119"/>
      <c r="F122" s="119"/>
    </row>
    <row r="123" spans="1:6" s="137" customFormat="1" x14ac:dyDescent="0.25">
      <c r="A123" s="175" t="s">
        <v>290</v>
      </c>
      <c r="B123" s="83" t="s">
        <v>1335</v>
      </c>
      <c r="C123" s="101" t="s">
        <v>60</v>
      </c>
      <c r="D123" s="166">
        <v>235</v>
      </c>
      <c r="E123" s="119"/>
      <c r="F123" s="119">
        <f t="shared" si="6"/>
        <v>0</v>
      </c>
    </row>
    <row r="124" spans="1:6" s="137" customFormat="1" ht="26.4" x14ac:dyDescent="0.25">
      <c r="A124" s="175" t="s">
        <v>1336</v>
      </c>
      <c r="B124" s="83" t="s">
        <v>1337</v>
      </c>
      <c r="C124" s="101" t="s">
        <v>1318</v>
      </c>
      <c r="D124" s="166">
        <v>1</v>
      </c>
      <c r="E124" s="119"/>
      <c r="F124" s="119">
        <f t="shared" si="6"/>
        <v>0</v>
      </c>
    </row>
    <row r="125" spans="1:6" s="137" customFormat="1" x14ac:dyDescent="0.25">
      <c r="A125" s="175"/>
      <c r="B125" s="191" t="s">
        <v>1386</v>
      </c>
      <c r="C125" s="88"/>
      <c r="D125" s="89"/>
      <c r="E125" s="116"/>
      <c r="F125" s="113">
        <f>SUM(F104:F124)</f>
        <v>0</v>
      </c>
    </row>
    <row r="126" spans="1:6" s="137" customFormat="1" x14ac:dyDescent="0.25">
      <c r="A126" s="175" t="s">
        <v>1339</v>
      </c>
      <c r="B126" s="82" t="s">
        <v>1340</v>
      </c>
      <c r="C126" s="76"/>
      <c r="D126" s="77"/>
      <c r="E126" s="109"/>
      <c r="F126" s="113"/>
    </row>
    <row r="127" spans="1:6" s="137" customFormat="1" x14ac:dyDescent="0.25">
      <c r="A127" s="175" t="s">
        <v>1341</v>
      </c>
      <c r="B127" s="83" t="s">
        <v>1342</v>
      </c>
      <c r="C127" s="76"/>
      <c r="D127" s="77"/>
      <c r="E127" s="109"/>
      <c r="F127" s="113"/>
    </row>
    <row r="128" spans="1:6" s="137" customFormat="1" x14ac:dyDescent="0.25">
      <c r="A128" s="175" t="s">
        <v>290</v>
      </c>
      <c r="B128" s="83" t="s">
        <v>1343</v>
      </c>
      <c r="C128" s="76"/>
      <c r="D128" s="77"/>
      <c r="E128" s="109"/>
      <c r="F128" s="113"/>
    </row>
    <row r="129" spans="1:6" s="137" customFormat="1" x14ac:dyDescent="0.25">
      <c r="A129" s="175" t="s">
        <v>290</v>
      </c>
      <c r="B129" s="83" t="s">
        <v>1344</v>
      </c>
      <c r="C129" s="101" t="s">
        <v>1264</v>
      </c>
      <c r="D129" s="166">
        <v>24</v>
      </c>
      <c r="E129" s="119"/>
      <c r="F129" s="119">
        <f>D129*E129</f>
        <v>0</v>
      </c>
    </row>
    <row r="130" spans="1:6" s="137" customFormat="1" ht="26.4" x14ac:dyDescent="0.25">
      <c r="A130" s="175" t="s">
        <v>1345</v>
      </c>
      <c r="B130" s="83" t="s">
        <v>1346</v>
      </c>
      <c r="C130" s="101" t="s">
        <v>1196</v>
      </c>
      <c r="D130" s="166">
        <v>94</v>
      </c>
      <c r="E130" s="119"/>
      <c r="F130" s="119">
        <f>D130*E130</f>
        <v>0</v>
      </c>
    </row>
    <row r="131" spans="1:6" s="137" customFormat="1" x14ac:dyDescent="0.25">
      <c r="A131" s="175"/>
      <c r="B131" s="191" t="s">
        <v>1387</v>
      </c>
      <c r="C131" s="88"/>
      <c r="D131" s="89"/>
      <c r="E131" s="116"/>
      <c r="F131" s="113">
        <f>SUM(F129:F130)</f>
        <v>0</v>
      </c>
    </row>
    <row r="132" spans="1:6" s="137" customFormat="1" ht="26.4" x14ac:dyDescent="0.25">
      <c r="A132" s="175" t="s">
        <v>1388</v>
      </c>
      <c r="B132" s="82" t="s">
        <v>1348</v>
      </c>
      <c r="C132" s="76"/>
      <c r="D132" s="77"/>
      <c r="E132" s="109"/>
      <c r="F132" s="113"/>
    </row>
    <row r="133" spans="1:6" s="137" customFormat="1" x14ac:dyDescent="0.25">
      <c r="A133" s="175" t="s">
        <v>1349</v>
      </c>
      <c r="B133" s="83" t="s">
        <v>1350</v>
      </c>
      <c r="C133" s="76"/>
      <c r="D133" s="77"/>
      <c r="E133" s="109"/>
      <c r="F133" s="113"/>
    </row>
    <row r="134" spans="1:6" s="137" customFormat="1" x14ac:dyDescent="0.25">
      <c r="A134" s="175" t="s">
        <v>290</v>
      </c>
      <c r="B134" s="83" t="s">
        <v>1389</v>
      </c>
      <c r="C134" s="101" t="s">
        <v>1318</v>
      </c>
      <c r="D134" s="194">
        <v>1</v>
      </c>
      <c r="E134" s="119"/>
      <c r="F134" s="119">
        <v>0</v>
      </c>
    </row>
    <row r="135" spans="1:6" s="137" customFormat="1" x14ac:dyDescent="0.25">
      <c r="A135" s="175"/>
      <c r="B135" s="191" t="s">
        <v>1390</v>
      </c>
      <c r="C135" s="88"/>
      <c r="D135" s="89"/>
      <c r="E135" s="116"/>
      <c r="F135" s="113">
        <v>0</v>
      </c>
    </row>
    <row r="136" spans="1:6" s="137" customFormat="1" x14ac:dyDescent="0.25">
      <c r="A136" s="175" t="s">
        <v>1353</v>
      </c>
      <c r="B136" s="82" t="s">
        <v>1354</v>
      </c>
      <c r="C136" s="76"/>
      <c r="D136" s="77"/>
      <c r="E136" s="109"/>
      <c r="F136" s="113"/>
    </row>
    <row r="137" spans="1:6" s="137" customFormat="1" x14ac:dyDescent="0.25">
      <c r="A137" s="175" t="s">
        <v>1355</v>
      </c>
      <c r="B137" s="83" t="s">
        <v>1356</v>
      </c>
      <c r="C137" s="76"/>
      <c r="D137" s="177"/>
      <c r="E137" s="109"/>
      <c r="F137" s="113"/>
    </row>
    <row r="138" spans="1:6" s="137" customFormat="1" ht="39.6" x14ac:dyDescent="0.25">
      <c r="A138" s="175" t="s">
        <v>290</v>
      </c>
      <c r="B138" s="83" t="s">
        <v>1357</v>
      </c>
      <c r="C138" s="233" t="s">
        <v>1358</v>
      </c>
      <c r="D138" s="166">
        <v>1</v>
      </c>
      <c r="E138" s="119"/>
      <c r="F138" s="119">
        <f>D138*E138</f>
        <v>0</v>
      </c>
    </row>
    <row r="139" spans="1:6" s="137" customFormat="1" x14ac:dyDescent="0.25">
      <c r="A139" s="175" t="s">
        <v>290</v>
      </c>
      <c r="B139" s="83" t="s">
        <v>1359</v>
      </c>
      <c r="C139" s="101">
        <v>0.1</v>
      </c>
      <c r="D139" s="196"/>
      <c r="E139" s="119"/>
      <c r="F139" s="119">
        <f>D139*E139</f>
        <v>0</v>
      </c>
    </row>
    <row r="140" spans="1:6" s="137" customFormat="1" x14ac:dyDescent="0.25">
      <c r="A140" s="175"/>
      <c r="B140" s="191" t="s">
        <v>1391</v>
      </c>
      <c r="C140" s="88"/>
      <c r="D140" s="77"/>
      <c r="E140" s="116"/>
      <c r="F140" s="113">
        <f>SUM(F138:F139)</f>
        <v>0</v>
      </c>
    </row>
    <row r="141" spans="1:6" s="137" customFormat="1" x14ac:dyDescent="0.25">
      <c r="A141" s="175" t="s">
        <v>1361</v>
      </c>
      <c r="B141" s="82" t="s">
        <v>1362</v>
      </c>
      <c r="C141" s="76"/>
      <c r="D141" s="77"/>
      <c r="E141" s="109"/>
      <c r="F141" s="113"/>
    </row>
    <row r="142" spans="1:6" s="137" customFormat="1" ht="26.4" x14ac:dyDescent="0.25">
      <c r="A142" s="175" t="s">
        <v>1363</v>
      </c>
      <c r="B142" s="83" t="s">
        <v>1364</v>
      </c>
      <c r="C142" s="101" t="s">
        <v>1365</v>
      </c>
      <c r="D142" s="166">
        <v>1</v>
      </c>
      <c r="E142" s="119"/>
      <c r="F142" s="119">
        <f>D142*E142</f>
        <v>0</v>
      </c>
    </row>
    <row r="143" spans="1:6" s="137" customFormat="1" x14ac:dyDescent="0.25">
      <c r="A143" s="175" t="s">
        <v>1363</v>
      </c>
      <c r="B143" s="83" t="s">
        <v>1366</v>
      </c>
      <c r="C143" s="101">
        <v>0.1</v>
      </c>
      <c r="D143" s="197"/>
      <c r="E143" s="119"/>
      <c r="F143" s="119">
        <f>D143*E143</f>
        <v>0</v>
      </c>
    </row>
    <row r="144" spans="1:6" s="137" customFormat="1" x14ac:dyDescent="0.25">
      <c r="A144" s="44"/>
      <c r="B144" s="191" t="s">
        <v>1392</v>
      </c>
      <c r="C144" s="88"/>
      <c r="D144" s="89"/>
      <c r="E144" s="116"/>
      <c r="F144" s="113">
        <f>SUM(F142:F143)</f>
        <v>0</v>
      </c>
    </row>
    <row r="145" spans="1:6" s="137" customFormat="1" x14ac:dyDescent="0.25">
      <c r="A145" s="44"/>
      <c r="B145" s="191" t="s">
        <v>1393</v>
      </c>
      <c r="C145" s="76"/>
      <c r="D145" s="89"/>
      <c r="E145" s="109"/>
      <c r="F145" s="113">
        <f>F144+F140+F135+F131+F125+F99+F84+F81+F73+F51+F41+F36+F31</f>
        <v>0</v>
      </c>
    </row>
  </sheetData>
  <printOptions horizontalCentered="1"/>
  <pageMargins left="0.78740157480314965" right="0.78740157480314965" top="1.1811023622047245" bottom="0.59055118110236227" header="0.39370078740157483" footer="0"/>
  <pageSetup paperSize="9" scale="51" fitToHeight="0" orientation="portrait" r:id="rId1"/>
  <headerFooter alignWithMargins="0">
    <oddFooter>&amp;R&amp;P/&amp;N</oddFooter>
    <evenHeader>&amp;L&amp;G</evenHeader>
    <evenFooter>&amp;L&amp;P/&amp;N</even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075B7-C933-4611-A1FD-B007A153A4B7}">
  <sheetPr codeName="Folha22">
    <tabColor theme="9" tint="0.79998168889431442"/>
    <pageSetUpPr fitToPage="1"/>
  </sheetPr>
  <dimension ref="A1:F22"/>
  <sheetViews>
    <sheetView view="pageBreakPreview" zoomScale="120" zoomScaleNormal="100" zoomScaleSheetLayoutView="120" workbookViewId="0">
      <selection activeCell="F13" sqref="F13"/>
    </sheetView>
  </sheetViews>
  <sheetFormatPr defaultColWidth="9.109375" defaultRowHeight="15" customHeight="1" x14ac:dyDescent="0.25"/>
  <cols>
    <col min="1" max="1" width="9.88671875" style="3" customWidth="1"/>
    <col min="2" max="2" width="70.6640625" style="3" customWidth="1"/>
    <col min="3" max="3" width="14.44140625" style="3" customWidth="1"/>
    <col min="4" max="4" width="18.33203125" style="2" customWidth="1"/>
    <col min="5" max="5" width="16.5546875" style="5" customWidth="1"/>
    <col min="6" max="6" width="23.88671875" style="5" customWidth="1"/>
    <col min="7" max="16384" width="9.109375" style="3"/>
  </cols>
  <sheetData>
    <row r="1" spans="1:6" customFormat="1" ht="18" customHeight="1" x14ac:dyDescent="0.25">
      <c r="A1" s="28" t="s">
        <v>1</v>
      </c>
      <c r="B1" s="27"/>
      <c r="C1" s="29" t="s">
        <v>34</v>
      </c>
      <c r="D1" s="30" t="s">
        <v>35</v>
      </c>
      <c r="E1" s="31" t="s">
        <v>36</v>
      </c>
      <c r="F1" s="32" t="s">
        <v>2</v>
      </c>
    </row>
    <row r="2" spans="1:6" customFormat="1" ht="18" customHeight="1" x14ac:dyDescent="0.25">
      <c r="A2" s="15"/>
      <c r="B2" s="16"/>
      <c r="C2" s="17"/>
      <c r="D2" s="19"/>
      <c r="E2" s="19" t="s">
        <v>3</v>
      </c>
      <c r="F2" s="19" t="s">
        <v>3</v>
      </c>
    </row>
    <row r="3" spans="1:6" s="112" customFormat="1" ht="30" customHeight="1" x14ac:dyDescent="0.25">
      <c r="A3" s="159">
        <v>5</v>
      </c>
      <c r="B3" s="160" t="s">
        <v>25</v>
      </c>
      <c r="C3" s="159"/>
      <c r="D3" s="161"/>
      <c r="E3" s="162"/>
      <c r="F3" s="75"/>
    </row>
    <row r="4" spans="1:6" s="111" customFormat="1" ht="19.5" customHeight="1" x14ac:dyDescent="0.25">
      <c r="A4" s="74">
        <v>5.0999999999999996</v>
      </c>
      <c r="B4" s="67" t="s">
        <v>17</v>
      </c>
      <c r="C4" s="76"/>
      <c r="D4" s="77"/>
      <c r="E4" s="109"/>
      <c r="F4" s="110"/>
    </row>
    <row r="5" spans="1:6" s="112" customFormat="1" ht="49.5" customHeight="1" x14ac:dyDescent="0.25">
      <c r="A5" s="78"/>
      <c r="B5" s="79" t="s">
        <v>38</v>
      </c>
      <c r="C5" s="76"/>
      <c r="D5" s="80"/>
      <c r="E5" s="109"/>
      <c r="F5" s="110"/>
    </row>
    <row r="6" spans="1:6" s="112" customFormat="1" ht="15" customHeight="1" x14ac:dyDescent="0.25">
      <c r="A6" s="74" t="s">
        <v>1394</v>
      </c>
      <c r="B6" s="67" t="s">
        <v>1395</v>
      </c>
      <c r="C6" s="76"/>
      <c r="D6" s="77"/>
      <c r="E6" s="109"/>
      <c r="F6" s="110"/>
    </row>
    <row r="7" spans="1:6" s="112" customFormat="1" ht="52.8" x14ac:dyDescent="0.25">
      <c r="A7" s="69" t="s">
        <v>1396</v>
      </c>
      <c r="B7" s="63" t="s">
        <v>1397</v>
      </c>
      <c r="C7" s="85" t="s">
        <v>445</v>
      </c>
      <c r="D7" s="70">
        <v>8</v>
      </c>
      <c r="E7" s="114"/>
      <c r="F7" s="71">
        <f>D7*E7</f>
        <v>0</v>
      </c>
    </row>
    <row r="8" spans="1:6" s="112" customFormat="1" ht="52.8" x14ac:dyDescent="0.25">
      <c r="A8" s="69" t="s">
        <v>1398</v>
      </c>
      <c r="B8" s="63" t="s">
        <v>1399</v>
      </c>
      <c r="C8" s="85" t="s">
        <v>445</v>
      </c>
      <c r="D8" s="70">
        <v>8</v>
      </c>
      <c r="E8" s="114"/>
      <c r="F8" s="71">
        <f t="shared" ref="F8:F9" si="0">D8*E8</f>
        <v>0</v>
      </c>
    </row>
    <row r="9" spans="1:6" s="112" customFormat="1" ht="39.6" x14ac:dyDescent="0.25">
      <c r="A9" s="69" t="s">
        <v>1400</v>
      </c>
      <c r="B9" s="63" t="s">
        <v>1401</v>
      </c>
      <c r="C9" s="85" t="s">
        <v>445</v>
      </c>
      <c r="D9" s="70">
        <v>8</v>
      </c>
      <c r="E9" s="114"/>
      <c r="F9" s="71">
        <f t="shared" si="0"/>
        <v>0</v>
      </c>
    </row>
    <row r="10" spans="1:6" s="112" customFormat="1" ht="15" customHeight="1" x14ac:dyDescent="0.25">
      <c r="A10" s="74"/>
      <c r="B10" s="21" t="s">
        <v>1402</v>
      </c>
      <c r="C10" s="76"/>
      <c r="D10" s="77"/>
      <c r="E10" s="109"/>
      <c r="F10" s="113">
        <f>SUM(F7:F9)</f>
        <v>0</v>
      </c>
    </row>
    <row r="11" spans="1:6" s="112" customFormat="1" ht="15" customHeight="1" x14ac:dyDescent="0.25">
      <c r="A11" s="74" t="s">
        <v>1403</v>
      </c>
      <c r="B11" s="67" t="s">
        <v>1404</v>
      </c>
      <c r="C11" s="76"/>
      <c r="D11" s="77"/>
      <c r="E11" s="109"/>
      <c r="F11" s="110"/>
    </row>
    <row r="12" spans="1:6" s="112" customFormat="1" ht="52.8" x14ac:dyDescent="0.25">
      <c r="A12" s="69" t="s">
        <v>1405</v>
      </c>
      <c r="B12" s="63" t="s">
        <v>1406</v>
      </c>
      <c r="C12" s="85" t="s">
        <v>445</v>
      </c>
      <c r="D12" s="70">
        <v>6</v>
      </c>
      <c r="E12" s="114"/>
      <c r="F12" s="71">
        <f>D12*E12</f>
        <v>0</v>
      </c>
    </row>
    <row r="13" spans="1:6" s="112" customFormat="1" ht="52.8" x14ac:dyDescent="0.25">
      <c r="A13" s="69" t="s">
        <v>1407</v>
      </c>
      <c r="B13" s="63" t="s">
        <v>1408</v>
      </c>
      <c r="C13" s="85" t="s">
        <v>445</v>
      </c>
      <c r="D13" s="70">
        <v>6</v>
      </c>
      <c r="E13" s="114"/>
      <c r="F13" s="71">
        <f t="shared" ref="F13:F14" si="1">D13*E13</f>
        <v>0</v>
      </c>
    </row>
    <row r="14" spans="1:6" s="112" customFormat="1" ht="39.6" x14ac:dyDescent="0.25">
      <c r="A14" s="69" t="s">
        <v>1409</v>
      </c>
      <c r="B14" s="63" t="s">
        <v>1410</v>
      </c>
      <c r="C14" s="85" t="s">
        <v>445</v>
      </c>
      <c r="D14" s="70">
        <v>6</v>
      </c>
      <c r="E14" s="114"/>
      <c r="F14" s="71">
        <f t="shared" si="1"/>
        <v>0</v>
      </c>
    </row>
    <row r="15" spans="1:6" s="112" customFormat="1" ht="15" customHeight="1" x14ac:dyDescent="0.25">
      <c r="A15" s="74"/>
      <c r="B15" s="21" t="s">
        <v>1411</v>
      </c>
      <c r="C15" s="76"/>
      <c r="D15" s="77"/>
      <c r="E15" s="109"/>
      <c r="F15" s="113">
        <f>SUM(F12:F14)</f>
        <v>0</v>
      </c>
    </row>
    <row r="16" spans="1:6" s="112" customFormat="1" ht="15" customHeight="1" x14ac:dyDescent="0.25">
      <c r="A16" s="74" t="s">
        <v>1412</v>
      </c>
      <c r="B16" s="67" t="s">
        <v>1413</v>
      </c>
      <c r="C16" s="76"/>
      <c r="D16" s="77"/>
      <c r="E16" s="109"/>
      <c r="F16" s="110"/>
    </row>
    <row r="17" spans="1:6" s="112" customFormat="1" ht="52.8" x14ac:dyDescent="0.25">
      <c r="A17" s="69" t="s">
        <v>1414</v>
      </c>
      <c r="B17" s="63" t="s">
        <v>1406</v>
      </c>
      <c r="C17" s="85" t="s">
        <v>445</v>
      </c>
      <c r="D17" s="70">
        <v>13</v>
      </c>
      <c r="E17" s="114"/>
      <c r="F17" s="71">
        <f>D17*E17</f>
        <v>0</v>
      </c>
    </row>
    <row r="18" spans="1:6" s="112" customFormat="1" ht="52.8" x14ac:dyDescent="0.25">
      <c r="A18" s="69" t="s">
        <v>1415</v>
      </c>
      <c r="B18" s="63" t="s">
        <v>1408</v>
      </c>
      <c r="C18" s="85" t="s">
        <v>445</v>
      </c>
      <c r="D18" s="70">
        <v>13</v>
      </c>
      <c r="E18" s="114"/>
      <c r="F18" s="71">
        <f t="shared" ref="F18:F19" si="2">D18*E18</f>
        <v>0</v>
      </c>
    </row>
    <row r="19" spans="1:6" s="112" customFormat="1" ht="39.6" x14ac:dyDescent="0.25">
      <c r="A19" s="69" t="s">
        <v>1416</v>
      </c>
      <c r="B19" s="63" t="s">
        <v>1410</v>
      </c>
      <c r="C19" s="85" t="s">
        <v>445</v>
      </c>
      <c r="D19" s="70">
        <v>13</v>
      </c>
      <c r="E19" s="114"/>
      <c r="F19" s="71">
        <f t="shared" si="2"/>
        <v>0</v>
      </c>
    </row>
    <row r="20" spans="1:6" s="112" customFormat="1" ht="15" customHeight="1" x14ac:dyDescent="0.25">
      <c r="A20" s="74"/>
      <c r="B20" s="21" t="s">
        <v>1417</v>
      </c>
      <c r="C20" s="76"/>
      <c r="D20" s="77"/>
      <c r="E20" s="109"/>
      <c r="F20" s="113">
        <f>SUM(F17:F19)</f>
        <v>0</v>
      </c>
    </row>
    <row r="21" spans="1:6" s="112" customFormat="1" ht="15" customHeight="1" x14ac:dyDescent="0.25">
      <c r="A21" s="74"/>
      <c r="B21" s="21" t="s">
        <v>1418</v>
      </c>
      <c r="C21" s="76"/>
      <c r="D21" s="77"/>
      <c r="E21" s="109"/>
      <c r="F21" s="113">
        <f>F20+F15+F10</f>
        <v>0</v>
      </c>
    </row>
    <row r="22" spans="1:6" s="112" customFormat="1" ht="37.5" customHeight="1" x14ac:dyDescent="0.25">
      <c r="A22" s="251" t="s">
        <v>1419</v>
      </c>
      <c r="B22" s="252"/>
      <c r="C22" s="252"/>
      <c r="D22" s="252"/>
      <c r="E22" s="252"/>
      <c r="F22" s="252"/>
    </row>
  </sheetData>
  <mergeCells count="1">
    <mergeCell ref="A22:F22"/>
  </mergeCells>
  <printOptions horizontalCentered="1"/>
  <pageMargins left="0.78740157480314965" right="0.78740157480314965" top="1.1811023622047245" bottom="0.59055118110236227" header="0.39370078740157483" footer="0"/>
  <pageSetup paperSize="9" scale="56" fitToHeight="0" orientation="portrait" r:id="rId1"/>
  <headerFooter alignWithMargins="0">
    <oddFooter>&amp;R&amp;P/&amp;N</oddFooter>
    <evenHeader>&amp;L&amp;G</evenHeader>
    <evenFooter>&amp;L&amp;P/&amp;N</even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6EA7B-B6C6-4149-8510-8B4675E4AFB6}">
  <sheetPr codeName="Folha23">
    <tabColor theme="9" tint="0.79998168889431442"/>
    <pageSetUpPr fitToPage="1"/>
  </sheetPr>
  <dimension ref="A1:F10"/>
  <sheetViews>
    <sheetView view="pageBreakPreview" zoomScale="120" zoomScaleNormal="100" zoomScaleSheetLayoutView="120" workbookViewId="0">
      <selection activeCell="F10" sqref="F10"/>
    </sheetView>
  </sheetViews>
  <sheetFormatPr defaultColWidth="9.109375" defaultRowHeight="15" customHeight="1" x14ac:dyDescent="0.25"/>
  <cols>
    <col min="1" max="1" width="9.88671875" style="3" customWidth="1"/>
    <col min="2" max="2" width="70.6640625" style="3" customWidth="1"/>
    <col min="3" max="3" width="10.5546875" style="3" customWidth="1"/>
    <col min="4" max="4" width="20.44140625" style="2" customWidth="1"/>
    <col min="5" max="5" width="21.88671875" style="5" customWidth="1"/>
    <col min="6" max="6" width="18.6640625" style="5" customWidth="1"/>
    <col min="7" max="16384" width="9.109375" style="3"/>
  </cols>
  <sheetData>
    <row r="1" spans="1:6" customFormat="1" ht="18" customHeight="1" x14ac:dyDescent="0.25">
      <c r="A1" s="28" t="s">
        <v>1</v>
      </c>
      <c r="B1" s="27"/>
      <c r="C1" s="29" t="s">
        <v>34</v>
      </c>
      <c r="D1" s="30" t="s">
        <v>35</v>
      </c>
      <c r="E1" s="31" t="s">
        <v>36</v>
      </c>
      <c r="F1" s="32" t="s">
        <v>2</v>
      </c>
    </row>
    <row r="2" spans="1:6" customFormat="1" ht="18" customHeight="1" x14ac:dyDescent="0.25">
      <c r="A2" s="15"/>
      <c r="B2" s="16"/>
      <c r="C2" s="17"/>
      <c r="D2" s="19"/>
      <c r="E2" s="19" t="s">
        <v>3</v>
      </c>
      <c r="F2" s="19" t="s">
        <v>3</v>
      </c>
    </row>
    <row r="3" spans="1:6" s="112" customFormat="1" ht="30" customHeight="1" x14ac:dyDescent="0.25">
      <c r="A3" s="159">
        <v>5</v>
      </c>
      <c r="B3" s="160" t="s">
        <v>25</v>
      </c>
      <c r="C3" s="159"/>
      <c r="D3" s="161"/>
      <c r="E3" s="162"/>
      <c r="F3" s="75"/>
    </row>
    <row r="4" spans="1:6" s="111" customFormat="1" ht="19.5" customHeight="1" x14ac:dyDescent="0.25">
      <c r="A4" s="74">
        <v>5.2</v>
      </c>
      <c r="B4" s="67" t="s">
        <v>22</v>
      </c>
      <c r="C4" s="76"/>
      <c r="D4" s="77"/>
      <c r="E4" s="109"/>
      <c r="F4" s="110"/>
    </row>
    <row r="5" spans="1:6" s="112" customFormat="1" ht="49.5" customHeight="1" x14ac:dyDescent="0.25">
      <c r="A5" s="78"/>
      <c r="B5" s="79" t="s">
        <v>38</v>
      </c>
      <c r="C5" s="76"/>
      <c r="D5" s="80"/>
      <c r="E5" s="109"/>
      <c r="F5" s="110"/>
    </row>
    <row r="6" spans="1:6" s="112" customFormat="1" ht="26.4" x14ac:dyDescent="0.25">
      <c r="A6" s="74" t="s">
        <v>1420</v>
      </c>
      <c r="B6" s="68" t="s">
        <v>1421</v>
      </c>
      <c r="C6" s="76"/>
      <c r="D6" s="77"/>
      <c r="E6" s="109"/>
      <c r="F6" s="110"/>
    </row>
    <row r="7" spans="1:6" s="112" customFormat="1" ht="52.8" x14ac:dyDescent="0.25">
      <c r="A7" s="69" t="s">
        <v>1422</v>
      </c>
      <c r="B7" s="63" t="s">
        <v>1423</v>
      </c>
      <c r="C7" s="85" t="s">
        <v>445</v>
      </c>
      <c r="D7" s="70">
        <v>15</v>
      </c>
      <c r="E7" s="114"/>
      <c r="F7" s="71">
        <f>D7*E7</f>
        <v>0</v>
      </c>
    </row>
    <row r="8" spans="1:6" s="112" customFormat="1" ht="52.8" x14ac:dyDescent="0.25">
      <c r="A8" s="69" t="s">
        <v>1424</v>
      </c>
      <c r="B8" s="63" t="s">
        <v>1425</v>
      </c>
      <c r="C8" s="85" t="s">
        <v>445</v>
      </c>
      <c r="D8" s="70">
        <v>15</v>
      </c>
      <c r="E8" s="114"/>
      <c r="F8" s="71">
        <f t="shared" ref="F8:F9" si="0">D8*E8</f>
        <v>0</v>
      </c>
    </row>
    <row r="9" spans="1:6" s="112" customFormat="1" ht="39.6" x14ac:dyDescent="0.25">
      <c r="A9" s="69" t="s">
        <v>1426</v>
      </c>
      <c r="B9" s="63" t="s">
        <v>1410</v>
      </c>
      <c r="C9" s="85" t="s">
        <v>445</v>
      </c>
      <c r="D9" s="70">
        <v>15</v>
      </c>
      <c r="E9" s="114"/>
      <c r="F9" s="71">
        <f t="shared" si="0"/>
        <v>0</v>
      </c>
    </row>
    <row r="10" spans="1:6" s="112" customFormat="1" ht="15" customHeight="1" x14ac:dyDescent="0.25">
      <c r="A10" s="74"/>
      <c r="B10" s="21" t="s">
        <v>1427</v>
      </c>
      <c r="C10" s="76"/>
      <c r="D10" s="77"/>
      <c r="E10" s="109"/>
      <c r="F10" s="113">
        <f>SUM(F7:F9)</f>
        <v>0</v>
      </c>
    </row>
  </sheetData>
  <printOptions horizontalCentered="1"/>
  <pageMargins left="0.78740157480314965" right="0.78740157480314965" top="1.1811023622047245" bottom="0.59055118110236227" header="0.39370078740157483" footer="0"/>
  <pageSetup paperSize="9" scale="57" fitToHeight="0" orientation="portrait" r:id="rId1"/>
  <headerFooter alignWithMargins="0">
    <oddFooter>&amp;R&amp;P/&amp;N</oddFooter>
    <evenHeader>&amp;L&amp;G</evenHeader>
    <evenFooter>&amp;L&amp;P/&amp;N</even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08A32-B8FF-4994-B9AC-ABA359B9DDFC}">
  <sheetPr codeName="Folha26">
    <tabColor theme="6" tint="-0.249977111117893"/>
    <pageSetUpPr fitToPage="1"/>
  </sheetPr>
  <dimension ref="A1:F312"/>
  <sheetViews>
    <sheetView view="pageBreakPreview" topLeftCell="A4" zoomScaleNormal="100" zoomScaleSheetLayoutView="100" workbookViewId="0">
      <selection activeCell="D18" sqref="D18"/>
    </sheetView>
  </sheetViews>
  <sheetFormatPr defaultColWidth="9.109375" defaultRowHeight="13.2" x14ac:dyDescent="0.25"/>
  <cols>
    <col min="1" max="1" width="9.88671875" style="12" customWidth="1"/>
    <col min="2" max="2" width="84.5546875" style="4" customWidth="1"/>
    <col min="3" max="3" width="14.33203125" style="4" customWidth="1"/>
    <col min="4" max="4" width="21.44140625" style="2" customWidth="1"/>
    <col min="5" max="5" width="17.88671875" style="13" customWidth="1"/>
    <col min="6" max="6" width="18.6640625" style="13" customWidth="1"/>
    <col min="7" max="16384" width="9.109375" style="1"/>
  </cols>
  <sheetData>
    <row r="1" spans="1:6" ht="18" customHeight="1" x14ac:dyDescent="0.25">
      <c r="A1" s="28" t="s">
        <v>1</v>
      </c>
      <c r="B1" s="27"/>
      <c r="C1" s="29" t="s">
        <v>34</v>
      </c>
      <c r="D1" s="30" t="s">
        <v>35</v>
      </c>
      <c r="E1" s="31" t="s">
        <v>36</v>
      </c>
      <c r="F1" s="32" t="s">
        <v>2</v>
      </c>
    </row>
    <row r="2" spans="1:6" ht="18" customHeight="1" x14ac:dyDescent="0.25">
      <c r="A2" s="15"/>
      <c r="B2" s="16"/>
      <c r="C2" s="17"/>
      <c r="D2" s="19"/>
      <c r="E2" s="19" t="s">
        <v>3</v>
      </c>
      <c r="F2" s="19" t="s">
        <v>3</v>
      </c>
    </row>
    <row r="3" spans="1:6" s="112" customFormat="1" ht="30" customHeight="1" x14ac:dyDescent="0.25">
      <c r="A3" s="159">
        <v>6</v>
      </c>
      <c r="B3" s="160" t="s">
        <v>1428</v>
      </c>
      <c r="C3" s="159"/>
      <c r="D3" s="161"/>
      <c r="E3" s="162"/>
      <c r="F3" s="75"/>
    </row>
    <row r="4" spans="1:6" s="112" customFormat="1" ht="49.5" customHeight="1" x14ac:dyDescent="0.25">
      <c r="A4" s="78"/>
      <c r="B4" s="79" t="s">
        <v>38</v>
      </c>
      <c r="C4" s="76"/>
      <c r="D4" s="80"/>
      <c r="E4" s="109"/>
      <c r="F4" s="110"/>
    </row>
    <row r="5" spans="1:6" s="111" customFormat="1" ht="19.5" customHeight="1" x14ac:dyDescent="0.25">
      <c r="A5" s="74">
        <v>6.1</v>
      </c>
      <c r="B5" s="67" t="s">
        <v>17</v>
      </c>
      <c r="C5" s="76"/>
      <c r="D5" s="77"/>
      <c r="E5" s="109"/>
      <c r="F5" s="110"/>
    </row>
    <row r="6" spans="1:6" s="111" customFormat="1" ht="19.5" customHeight="1" x14ac:dyDescent="0.25">
      <c r="A6" s="74" t="s">
        <v>1429</v>
      </c>
      <c r="B6" s="52" t="s">
        <v>1430</v>
      </c>
      <c r="C6" s="76"/>
      <c r="D6" s="77"/>
      <c r="E6" s="109"/>
      <c r="F6" s="110"/>
    </row>
    <row r="7" spans="1:6" s="150" customFormat="1" ht="42" customHeight="1" x14ac:dyDescent="0.25">
      <c r="A7" s="189" t="s">
        <v>1431</v>
      </c>
      <c r="B7" s="87" t="s">
        <v>1432</v>
      </c>
      <c r="C7" s="151" t="s">
        <v>60</v>
      </c>
      <c r="D7" s="65">
        <v>4</v>
      </c>
      <c r="E7" s="64"/>
      <c r="F7" s="71">
        <f>D7*E7</f>
        <v>0</v>
      </c>
    </row>
    <row r="8" spans="1:6" s="112" customFormat="1" ht="19.5" customHeight="1" x14ac:dyDescent="0.25">
      <c r="A8" s="44"/>
      <c r="B8" s="21" t="s">
        <v>1433</v>
      </c>
      <c r="C8" s="76"/>
      <c r="D8" s="89"/>
      <c r="E8" s="109"/>
      <c r="F8" s="113">
        <f>F7</f>
        <v>0</v>
      </c>
    </row>
    <row r="9" spans="1:6" s="112" customFormat="1" ht="19.5" customHeight="1" x14ac:dyDescent="0.25">
      <c r="A9" s="74" t="s">
        <v>1434</v>
      </c>
      <c r="B9" s="67" t="s">
        <v>1435</v>
      </c>
      <c r="C9" s="76"/>
      <c r="D9" s="89"/>
      <c r="E9" s="109"/>
      <c r="F9" s="113"/>
    </row>
    <row r="10" spans="1:6" s="112" customFormat="1" ht="41.25" customHeight="1" x14ac:dyDescent="0.25">
      <c r="A10" s="44" t="s">
        <v>1436</v>
      </c>
      <c r="B10" s="87" t="s">
        <v>1437</v>
      </c>
      <c r="C10" s="151" t="s">
        <v>60</v>
      </c>
      <c r="D10" s="65">
        <v>12</v>
      </c>
      <c r="E10" s="64"/>
      <c r="F10" s="71">
        <f>D10*E10</f>
        <v>0</v>
      </c>
    </row>
    <row r="11" spans="1:6" s="112" customFormat="1" ht="19.5" customHeight="1" x14ac:dyDescent="0.25">
      <c r="A11" s="44"/>
      <c r="B11" s="21" t="s">
        <v>1438</v>
      </c>
      <c r="C11" s="76"/>
      <c r="D11" s="89"/>
      <c r="E11" s="109"/>
      <c r="F11" s="113">
        <f>F10</f>
        <v>0</v>
      </c>
    </row>
    <row r="12" spans="1:6" s="112" customFormat="1" ht="19.5" customHeight="1" x14ac:dyDescent="0.25">
      <c r="A12" s="74" t="s">
        <v>1439</v>
      </c>
      <c r="B12" s="67" t="s">
        <v>1440</v>
      </c>
      <c r="C12" s="76"/>
      <c r="D12" s="89"/>
      <c r="E12" s="109"/>
      <c r="F12" s="113"/>
    </row>
    <row r="13" spans="1:6" s="112" customFormat="1" ht="43.5" customHeight="1" x14ac:dyDescent="0.25">
      <c r="A13" s="44" t="s">
        <v>1441</v>
      </c>
      <c r="B13" s="87" t="s">
        <v>1437</v>
      </c>
      <c r="C13" s="151" t="s">
        <v>60</v>
      </c>
      <c r="D13" s="65">
        <v>8</v>
      </c>
      <c r="E13" s="64"/>
      <c r="F13" s="71">
        <f>D13*E13</f>
        <v>0</v>
      </c>
    </row>
    <row r="14" spans="1:6" s="112" customFormat="1" ht="19.5" customHeight="1" x14ac:dyDescent="0.25">
      <c r="A14" s="44"/>
      <c r="B14" s="21" t="s">
        <v>1442</v>
      </c>
      <c r="C14" s="76"/>
      <c r="D14" s="89"/>
      <c r="E14" s="109"/>
      <c r="F14" s="113">
        <f>F13</f>
        <v>0</v>
      </c>
    </row>
    <row r="15" spans="1:6" s="112" customFormat="1" ht="19.5" customHeight="1" x14ac:dyDescent="0.25">
      <c r="A15" s="44"/>
      <c r="B15" s="21" t="s">
        <v>1443</v>
      </c>
      <c r="C15" s="76"/>
      <c r="D15" s="89"/>
      <c r="E15" s="109"/>
      <c r="F15" s="113">
        <f>F14+F11+F8</f>
        <v>0</v>
      </c>
    </row>
    <row r="16" spans="1:6" s="112" customFormat="1" ht="19.5" customHeight="1" x14ac:dyDescent="0.25">
      <c r="A16" s="74">
        <v>6.2</v>
      </c>
      <c r="B16" s="67" t="s">
        <v>22</v>
      </c>
      <c r="C16" s="76"/>
      <c r="D16" s="89"/>
      <c r="E16" s="109"/>
      <c r="F16" s="113"/>
    </row>
    <row r="17" spans="1:6" s="112" customFormat="1" ht="19.5" customHeight="1" x14ac:dyDescent="0.25">
      <c r="A17" s="74" t="s">
        <v>1444</v>
      </c>
      <c r="B17" s="67" t="s">
        <v>1445</v>
      </c>
      <c r="C17" s="190"/>
      <c r="D17" s="89"/>
      <c r="E17" s="109"/>
      <c r="F17" s="113"/>
    </row>
    <row r="18" spans="1:6" s="112" customFormat="1" ht="40.5" customHeight="1" x14ac:dyDescent="0.25">
      <c r="A18" s="44" t="s">
        <v>1446</v>
      </c>
      <c r="B18" s="87" t="s">
        <v>1437</v>
      </c>
      <c r="C18" s="151" t="s">
        <v>60</v>
      </c>
      <c r="D18" s="65">
        <v>23</v>
      </c>
      <c r="E18" s="64"/>
      <c r="F18" s="71">
        <f>D18*E18</f>
        <v>0</v>
      </c>
    </row>
    <row r="19" spans="1:6" s="112" customFormat="1" ht="19.5" customHeight="1" x14ac:dyDescent="0.25">
      <c r="A19" s="44"/>
      <c r="B19" s="21" t="s">
        <v>1447</v>
      </c>
      <c r="C19" s="76"/>
      <c r="D19" s="89"/>
      <c r="E19" s="109"/>
      <c r="F19" s="113">
        <f>F18</f>
        <v>0</v>
      </c>
    </row>
    <row r="20" spans="1:6" s="112" customFormat="1" ht="26.4" x14ac:dyDescent="0.25">
      <c r="A20" s="74">
        <v>6.3</v>
      </c>
      <c r="B20" s="191" t="s">
        <v>27</v>
      </c>
      <c r="C20" s="76"/>
      <c r="D20" s="89"/>
      <c r="E20" s="109"/>
      <c r="F20" s="113"/>
    </row>
    <row r="21" spans="1:6" s="112" customFormat="1" ht="19.5" customHeight="1" x14ac:dyDescent="0.25">
      <c r="A21" s="74" t="s">
        <v>1448</v>
      </c>
      <c r="B21" s="67" t="s">
        <v>154</v>
      </c>
      <c r="C21" s="76"/>
      <c r="D21" s="89"/>
      <c r="E21" s="109"/>
      <c r="F21" s="113"/>
    </row>
    <row r="22" spans="1:6" s="112" customFormat="1" ht="105.6" x14ac:dyDescent="0.25">
      <c r="A22" s="189" t="s">
        <v>1449</v>
      </c>
      <c r="B22" s="188" t="s">
        <v>421</v>
      </c>
      <c r="C22" s="151" t="s">
        <v>313</v>
      </c>
      <c r="D22" s="65">
        <v>16.420000000000002</v>
      </c>
      <c r="E22" s="64"/>
      <c r="F22" s="71">
        <f>D22*E22</f>
        <v>0</v>
      </c>
    </row>
    <row r="23" spans="1:6" s="112" customFormat="1" ht="66" x14ac:dyDescent="0.25">
      <c r="A23" s="189" t="s">
        <v>1450</v>
      </c>
      <c r="B23" s="188" t="s">
        <v>181</v>
      </c>
      <c r="C23" s="151" t="s">
        <v>313</v>
      </c>
      <c r="D23" s="65">
        <v>0.72</v>
      </c>
      <c r="E23" s="64"/>
      <c r="F23" s="71">
        <f t="shared" ref="F23:F41" si="0">D23*E23</f>
        <v>0</v>
      </c>
    </row>
    <row r="24" spans="1:6" s="112" customFormat="1" ht="39.6" x14ac:dyDescent="0.25">
      <c r="A24" s="189" t="s">
        <v>1451</v>
      </c>
      <c r="B24" s="188" t="s">
        <v>183</v>
      </c>
      <c r="C24" s="151" t="s">
        <v>313</v>
      </c>
      <c r="D24" s="65">
        <v>15.700000000000001</v>
      </c>
      <c r="E24" s="64"/>
      <c r="F24" s="71">
        <f t="shared" si="0"/>
        <v>0</v>
      </c>
    </row>
    <row r="25" spans="1:6" s="112" customFormat="1" ht="19.5" customHeight="1" x14ac:dyDescent="0.25">
      <c r="A25" s="74" t="s">
        <v>1452</v>
      </c>
      <c r="B25" s="67" t="s">
        <v>1453</v>
      </c>
      <c r="C25" s="151" t="s">
        <v>290</v>
      </c>
      <c r="D25" s="65" t="s">
        <v>290</v>
      </c>
      <c r="E25" s="64"/>
      <c r="F25" s="71"/>
    </row>
    <row r="26" spans="1:6" s="112" customFormat="1" ht="19.5" customHeight="1" x14ac:dyDescent="0.25">
      <c r="A26" s="189" t="s">
        <v>1454</v>
      </c>
      <c r="B26" s="188" t="s">
        <v>1455</v>
      </c>
      <c r="C26" s="151" t="s">
        <v>313</v>
      </c>
      <c r="D26" s="65">
        <v>8.06</v>
      </c>
      <c r="E26" s="64"/>
      <c r="F26" s="71">
        <f t="shared" si="0"/>
        <v>0</v>
      </c>
    </row>
    <row r="27" spans="1:6" s="112" customFormat="1" ht="52.8" x14ac:dyDescent="0.25">
      <c r="A27" s="189" t="s">
        <v>1456</v>
      </c>
      <c r="B27" s="188" t="s">
        <v>1457</v>
      </c>
      <c r="C27" s="151" t="s">
        <v>1181</v>
      </c>
      <c r="D27" s="65">
        <v>40.6</v>
      </c>
      <c r="E27" s="64"/>
      <c r="F27" s="71">
        <f t="shared" si="0"/>
        <v>0</v>
      </c>
    </row>
    <row r="28" spans="1:6" s="112" customFormat="1" ht="19.5" customHeight="1" x14ac:dyDescent="0.25">
      <c r="A28" s="189" t="s">
        <v>1458</v>
      </c>
      <c r="B28" s="188" t="s">
        <v>470</v>
      </c>
      <c r="C28" s="151" t="s">
        <v>1181</v>
      </c>
      <c r="D28" s="65">
        <v>47.52</v>
      </c>
      <c r="E28" s="64"/>
      <c r="F28" s="71">
        <f t="shared" si="0"/>
        <v>0</v>
      </c>
    </row>
    <row r="29" spans="1:6" s="112" customFormat="1" ht="52.8" x14ac:dyDescent="0.25">
      <c r="A29" s="189" t="s">
        <v>1459</v>
      </c>
      <c r="B29" s="188" t="s">
        <v>1460</v>
      </c>
      <c r="C29" s="151" t="s">
        <v>313</v>
      </c>
      <c r="D29" s="65">
        <v>2.88</v>
      </c>
      <c r="E29" s="64"/>
      <c r="F29" s="71">
        <f t="shared" si="0"/>
        <v>0</v>
      </c>
    </row>
    <row r="30" spans="1:6" s="112" customFormat="1" ht="19.5" customHeight="1" x14ac:dyDescent="0.25">
      <c r="A30" s="74" t="s">
        <v>1461</v>
      </c>
      <c r="B30" s="67" t="s">
        <v>1462</v>
      </c>
      <c r="C30" s="76" t="s">
        <v>290</v>
      </c>
      <c r="D30" s="77" t="s">
        <v>290</v>
      </c>
      <c r="E30" s="109"/>
      <c r="F30" s="71"/>
    </row>
    <row r="31" spans="1:6" s="112" customFormat="1" ht="66" x14ac:dyDescent="0.25">
      <c r="A31" s="189" t="s">
        <v>1463</v>
      </c>
      <c r="B31" s="188" t="s">
        <v>1464</v>
      </c>
      <c r="C31" s="151" t="s">
        <v>1181</v>
      </c>
      <c r="D31" s="65">
        <v>15.12</v>
      </c>
      <c r="E31" s="64"/>
      <c r="F31" s="71">
        <f t="shared" si="0"/>
        <v>0</v>
      </c>
    </row>
    <row r="32" spans="1:6" s="112" customFormat="1" ht="39.6" x14ac:dyDescent="0.25">
      <c r="A32" s="189" t="s">
        <v>1465</v>
      </c>
      <c r="B32" s="188" t="s">
        <v>1466</v>
      </c>
      <c r="C32" s="151" t="s">
        <v>191</v>
      </c>
      <c r="D32" s="65">
        <v>2.1</v>
      </c>
      <c r="E32" s="64"/>
      <c r="F32" s="71">
        <f t="shared" si="0"/>
        <v>0</v>
      </c>
    </row>
    <row r="33" spans="1:6" s="112" customFormat="1" ht="19.5" customHeight="1" x14ac:dyDescent="0.25">
      <c r="A33" s="74" t="s">
        <v>1467</v>
      </c>
      <c r="B33" s="67" t="s">
        <v>1468</v>
      </c>
      <c r="C33" s="76" t="s">
        <v>290</v>
      </c>
      <c r="D33" s="77" t="s">
        <v>290</v>
      </c>
      <c r="E33" s="109"/>
      <c r="F33" s="71"/>
    </row>
    <row r="34" spans="1:6" s="112" customFormat="1" ht="39.6" x14ac:dyDescent="0.25">
      <c r="A34" s="189" t="s">
        <v>1469</v>
      </c>
      <c r="B34" s="188" t="s">
        <v>1470</v>
      </c>
      <c r="C34" s="151" t="s">
        <v>1181</v>
      </c>
      <c r="D34" s="65">
        <v>34.18</v>
      </c>
      <c r="E34" s="64"/>
      <c r="F34" s="71">
        <f t="shared" si="0"/>
        <v>0</v>
      </c>
    </row>
    <row r="35" spans="1:6" s="112" customFormat="1" ht="39.6" x14ac:dyDescent="0.25">
      <c r="A35" s="189" t="s">
        <v>1471</v>
      </c>
      <c r="B35" s="188" t="s">
        <v>1472</v>
      </c>
      <c r="C35" s="151" t="s">
        <v>1181</v>
      </c>
      <c r="D35" s="65">
        <v>15.810000000000004</v>
      </c>
      <c r="E35" s="64"/>
      <c r="F35" s="71">
        <f t="shared" si="0"/>
        <v>0</v>
      </c>
    </row>
    <row r="36" spans="1:6" s="112" customFormat="1" ht="39.6" x14ac:dyDescent="0.25">
      <c r="A36" s="189" t="s">
        <v>1473</v>
      </c>
      <c r="B36" s="188" t="s">
        <v>1474</v>
      </c>
      <c r="C36" s="151" t="s">
        <v>1181</v>
      </c>
      <c r="D36" s="65">
        <v>18.369999999999997</v>
      </c>
      <c r="E36" s="64"/>
      <c r="F36" s="71">
        <f t="shared" si="0"/>
        <v>0</v>
      </c>
    </row>
    <row r="37" spans="1:6" s="112" customFormat="1" ht="19.5" customHeight="1" x14ac:dyDescent="0.25">
      <c r="A37" s="74" t="s">
        <v>1475</v>
      </c>
      <c r="B37" s="67" t="s">
        <v>280</v>
      </c>
      <c r="C37" s="76" t="s">
        <v>290</v>
      </c>
      <c r="D37" s="77" t="s">
        <v>290</v>
      </c>
      <c r="E37" s="109"/>
      <c r="F37" s="71"/>
    </row>
    <row r="38" spans="1:6" s="112" customFormat="1" ht="39.6" x14ac:dyDescent="0.25">
      <c r="A38" s="189" t="s">
        <v>1476</v>
      </c>
      <c r="B38" s="188" t="s">
        <v>1477</v>
      </c>
      <c r="C38" s="151" t="s">
        <v>1181</v>
      </c>
      <c r="D38" s="65">
        <v>0.65999999999999992</v>
      </c>
      <c r="E38" s="64"/>
      <c r="F38" s="71">
        <f t="shared" si="0"/>
        <v>0</v>
      </c>
    </row>
    <row r="39" spans="1:6" s="112" customFormat="1" ht="39.6" x14ac:dyDescent="0.25">
      <c r="A39" s="189" t="s">
        <v>1478</v>
      </c>
      <c r="B39" s="188" t="s">
        <v>1479</v>
      </c>
      <c r="C39" s="151" t="s">
        <v>445</v>
      </c>
      <c r="D39" s="65">
        <v>6</v>
      </c>
      <c r="E39" s="64"/>
      <c r="F39" s="71">
        <f t="shared" si="0"/>
        <v>0</v>
      </c>
    </row>
    <row r="40" spans="1:6" s="112" customFormat="1" ht="39.6" x14ac:dyDescent="0.25">
      <c r="A40" s="189" t="s">
        <v>1480</v>
      </c>
      <c r="B40" s="188" t="s">
        <v>1481</v>
      </c>
      <c r="C40" s="151" t="s">
        <v>191</v>
      </c>
      <c r="D40" s="65">
        <v>12.4</v>
      </c>
      <c r="E40" s="64"/>
      <c r="F40" s="71">
        <f t="shared" si="0"/>
        <v>0</v>
      </c>
    </row>
    <row r="41" spans="1:6" s="112" customFormat="1" ht="45.75" customHeight="1" x14ac:dyDescent="0.25">
      <c r="A41" s="189" t="s">
        <v>1482</v>
      </c>
      <c r="B41" s="188" t="s">
        <v>1483</v>
      </c>
      <c r="C41" s="151" t="s">
        <v>191</v>
      </c>
      <c r="D41" s="65">
        <v>5.8</v>
      </c>
      <c r="E41" s="64"/>
      <c r="F41" s="71">
        <f t="shared" si="0"/>
        <v>0</v>
      </c>
    </row>
    <row r="42" spans="1:6" s="112" customFormat="1" ht="19.5" customHeight="1" x14ac:dyDescent="0.25">
      <c r="A42" s="44"/>
      <c r="B42" s="21" t="s">
        <v>1484</v>
      </c>
      <c r="C42" s="76" t="s">
        <v>290</v>
      </c>
      <c r="D42" s="77" t="s">
        <v>290</v>
      </c>
      <c r="E42" s="109"/>
      <c r="F42" s="113">
        <f>SUM(F22:F41)</f>
        <v>0</v>
      </c>
    </row>
    <row r="43" spans="1:6" x14ac:dyDescent="0.25">
      <c r="F43" s="48"/>
    </row>
    <row r="45" spans="1:6" x14ac:dyDescent="0.25">
      <c r="B45" s="6"/>
    </row>
    <row r="47" spans="1:6" x14ac:dyDescent="0.25">
      <c r="F47" s="48"/>
    </row>
    <row r="208" s="1" customFormat="1" x14ac:dyDescent="0.25"/>
    <row r="280" s="1" customFormat="1" x14ac:dyDescent="0.25"/>
    <row r="311" s="1" customFormat="1" x14ac:dyDescent="0.25"/>
    <row r="312" s="1" customFormat="1" x14ac:dyDescent="0.25"/>
  </sheetData>
  <printOptions horizontalCentered="1"/>
  <pageMargins left="0.78740157480314965" right="0.78740157480314965" top="1.1811023622047245" bottom="0.59055118110236227" header="0.39370078740157483" footer="0"/>
  <pageSetup paperSize="9" scale="52" fitToHeight="0" orientation="portrait" r:id="rId1"/>
  <headerFooter alignWithMargins="0">
    <oddFooter>&amp;R&amp;P/&amp;N</oddFooter>
    <evenHeader>&amp;L&amp;G</evenHeader>
    <evenFooter>&amp;L&amp;P/&amp;N</even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E9BB2-B089-4047-8A50-F508079FD136}">
  <sheetPr codeName="Folha29">
    <tabColor theme="9" tint="-0.249977111117893"/>
    <pageSetUpPr fitToPage="1"/>
  </sheetPr>
  <dimension ref="A1:F286"/>
  <sheetViews>
    <sheetView view="pageBreakPreview" zoomScaleNormal="100" zoomScaleSheetLayoutView="100" workbookViewId="0">
      <selection activeCell="E6" sqref="E6"/>
    </sheetView>
  </sheetViews>
  <sheetFormatPr defaultColWidth="9.109375" defaultRowHeight="13.2" x14ac:dyDescent="0.25"/>
  <cols>
    <col min="1" max="1" width="9.88671875" style="8" customWidth="1"/>
    <col min="2" max="2" width="70.6640625" style="9" customWidth="1"/>
    <col min="3" max="3" width="17.33203125" style="4" customWidth="1"/>
    <col min="4" max="4" width="21.109375" style="10" customWidth="1"/>
    <col min="5" max="5" width="20.44140625" style="11" customWidth="1"/>
    <col min="6" max="6" width="18.6640625" style="11" customWidth="1"/>
    <col min="7" max="16384" width="9.109375" style="1"/>
  </cols>
  <sheetData>
    <row r="1" spans="1:6" ht="18" customHeight="1" x14ac:dyDescent="0.25">
      <c r="A1" s="28" t="s">
        <v>1</v>
      </c>
      <c r="B1" s="27"/>
      <c r="C1" s="29" t="s">
        <v>34</v>
      </c>
      <c r="D1" s="30" t="s">
        <v>35</v>
      </c>
      <c r="E1" s="31" t="s">
        <v>36</v>
      </c>
      <c r="F1" s="32" t="s">
        <v>2</v>
      </c>
    </row>
    <row r="2" spans="1:6" ht="18" customHeight="1" x14ac:dyDescent="0.25">
      <c r="A2" s="15"/>
      <c r="B2" s="16"/>
      <c r="C2" s="17"/>
      <c r="D2" s="19"/>
      <c r="E2" s="19" t="s">
        <v>3</v>
      </c>
      <c r="F2" s="19" t="s">
        <v>3</v>
      </c>
    </row>
    <row r="3" spans="1:6" s="112" customFormat="1" ht="30" customHeight="1" x14ac:dyDescent="0.25">
      <c r="A3" s="159">
        <v>7</v>
      </c>
      <c r="B3" s="160" t="s">
        <v>1485</v>
      </c>
      <c r="C3" s="159"/>
      <c r="D3" s="161"/>
      <c r="E3" s="162"/>
      <c r="F3" s="75"/>
    </row>
    <row r="4" spans="1:6" s="112" customFormat="1" ht="68.400000000000006" x14ac:dyDescent="0.25">
      <c r="A4" s="78"/>
      <c r="B4" s="231" t="s">
        <v>1486</v>
      </c>
      <c r="C4" s="76"/>
      <c r="D4" s="152"/>
      <c r="E4" s="109"/>
      <c r="F4" s="153"/>
    </row>
    <row r="5" spans="1:6" s="111" customFormat="1" ht="26.4" x14ac:dyDescent="0.25">
      <c r="A5" s="74">
        <v>7.1</v>
      </c>
      <c r="B5" s="232" t="s">
        <v>1487</v>
      </c>
      <c r="C5" s="76"/>
      <c r="D5" s="77"/>
      <c r="E5" s="109"/>
      <c r="F5" s="110"/>
    </row>
    <row r="6" spans="1:6" s="150" customFormat="1" ht="64.95" customHeight="1" x14ac:dyDescent="0.25">
      <c r="A6" s="154" t="s">
        <v>1488</v>
      </c>
      <c r="B6" s="217" t="s">
        <v>1489</v>
      </c>
      <c r="C6" s="155" t="s">
        <v>42</v>
      </c>
      <c r="D6" s="65">
        <v>1</v>
      </c>
      <c r="E6" s="64"/>
      <c r="F6" s="71">
        <f>D6*E6</f>
        <v>0</v>
      </c>
    </row>
    <row r="7" spans="1:6" s="150" customFormat="1" ht="118.8" x14ac:dyDescent="0.25">
      <c r="A7" s="154" t="s">
        <v>1490</v>
      </c>
      <c r="B7" s="217" t="s">
        <v>1513</v>
      </c>
      <c r="C7" s="155" t="s">
        <v>1491</v>
      </c>
      <c r="D7" s="65">
        <v>1</v>
      </c>
      <c r="E7" s="64"/>
      <c r="F7" s="71">
        <f>D7*E7</f>
        <v>0</v>
      </c>
    </row>
    <row r="8" spans="1:6" s="112" customFormat="1" ht="19.5" customHeight="1" x14ac:dyDescent="0.25">
      <c r="A8" s="44"/>
      <c r="B8" s="218" t="s">
        <v>1492</v>
      </c>
      <c r="C8" s="76"/>
      <c r="D8" s="89"/>
      <c r="E8" s="109"/>
      <c r="F8" s="113">
        <f>SUM(F6:F7)</f>
        <v>0</v>
      </c>
    </row>
    <row r="9" spans="1:6" s="136" customFormat="1" ht="52.8" x14ac:dyDescent="0.25">
      <c r="A9" s="78">
        <v>7.2</v>
      </c>
      <c r="B9" s="232" t="s">
        <v>1493</v>
      </c>
      <c r="C9" s="76"/>
      <c r="D9" s="77"/>
      <c r="E9" s="109"/>
      <c r="F9" s="113"/>
    </row>
    <row r="10" spans="1:6" s="136" customFormat="1" ht="52.8" x14ac:dyDescent="0.25">
      <c r="A10" s="78" t="s">
        <v>1494</v>
      </c>
      <c r="B10" s="215" t="s">
        <v>1495</v>
      </c>
      <c r="C10" s="155" t="s">
        <v>42</v>
      </c>
      <c r="D10" s="156">
        <v>1</v>
      </c>
      <c r="E10" s="64"/>
      <c r="F10" s="157">
        <f>D10*E10</f>
        <v>0</v>
      </c>
    </row>
    <row r="11" spans="1:6" s="112" customFormat="1" ht="19.5" customHeight="1" x14ac:dyDescent="0.25">
      <c r="A11" s="44"/>
      <c r="B11" s="218" t="s">
        <v>1496</v>
      </c>
      <c r="C11" s="76"/>
      <c r="D11" s="89"/>
      <c r="E11" s="109"/>
      <c r="F11" s="113">
        <f>SUM(F10:F10)</f>
        <v>0</v>
      </c>
    </row>
    <row r="12" spans="1:6" s="111" customFormat="1" ht="39.6" x14ac:dyDescent="0.25">
      <c r="A12" s="74">
        <v>7.3</v>
      </c>
      <c r="B12" s="232" t="s">
        <v>1497</v>
      </c>
      <c r="C12" s="76"/>
      <c r="D12" s="77"/>
      <c r="E12" s="109"/>
      <c r="F12" s="110"/>
    </row>
    <row r="13" spans="1:6" s="136" customFormat="1" ht="26.4" x14ac:dyDescent="0.25">
      <c r="A13" s="78" t="s">
        <v>1498</v>
      </c>
      <c r="B13" s="217" t="s">
        <v>1499</v>
      </c>
      <c r="C13" s="155" t="s">
        <v>42</v>
      </c>
      <c r="D13" s="156">
        <v>1</v>
      </c>
      <c r="E13" s="64"/>
      <c r="F13" s="157">
        <f>D13*E13</f>
        <v>0</v>
      </c>
    </row>
    <row r="14" spans="1:6" s="136" customFormat="1" ht="26.4" x14ac:dyDescent="0.25">
      <c r="A14" s="78" t="s">
        <v>1500</v>
      </c>
      <c r="B14" s="217" t="s">
        <v>1501</v>
      </c>
      <c r="C14" s="155" t="s">
        <v>42</v>
      </c>
      <c r="D14" s="156">
        <v>1</v>
      </c>
      <c r="E14" s="64"/>
      <c r="F14" s="157">
        <f t="shared" ref="F14" si="0">D14*E14</f>
        <v>0</v>
      </c>
    </row>
    <row r="15" spans="1:6" s="112" customFormat="1" ht="19.5" customHeight="1" x14ac:dyDescent="0.25">
      <c r="A15" s="44"/>
      <c r="B15" s="21" t="s">
        <v>1502</v>
      </c>
      <c r="C15" s="76"/>
      <c r="D15" s="89"/>
      <c r="E15" s="109"/>
      <c r="F15" s="113">
        <f>SUM(F13:F14)</f>
        <v>0</v>
      </c>
    </row>
    <row r="16" spans="1:6" x14ac:dyDescent="0.25">
      <c r="A16" s="12"/>
      <c r="B16" s="4"/>
      <c r="D16" s="2"/>
      <c r="E16" s="13"/>
      <c r="F16" s="7"/>
    </row>
    <row r="17" spans="1:6" x14ac:dyDescent="0.25">
      <c r="A17" s="12"/>
      <c r="B17" s="4"/>
      <c r="D17" s="2"/>
      <c r="E17" s="13"/>
      <c r="F17" s="7"/>
    </row>
    <row r="18" spans="1:6" x14ac:dyDescent="0.25">
      <c r="A18" s="12"/>
      <c r="B18" s="4"/>
      <c r="D18" s="2"/>
      <c r="E18" s="13"/>
      <c r="F18" s="13"/>
    </row>
    <row r="19" spans="1:6" x14ac:dyDescent="0.25">
      <c r="A19" s="12"/>
      <c r="B19" s="6"/>
      <c r="D19" s="2"/>
      <c r="E19" s="13"/>
      <c r="F19" s="13"/>
    </row>
    <row r="20" spans="1:6" x14ac:dyDescent="0.25">
      <c r="A20" s="12"/>
      <c r="B20" s="4"/>
      <c r="D20" s="2"/>
      <c r="E20" s="13"/>
      <c r="F20" s="13"/>
    </row>
    <row r="21" spans="1:6" x14ac:dyDescent="0.25">
      <c r="A21" s="12"/>
      <c r="B21" s="4"/>
      <c r="D21" s="2"/>
      <c r="E21" s="13"/>
      <c r="F21" s="7"/>
    </row>
    <row r="22" spans="1:6" x14ac:dyDescent="0.25">
      <c r="A22" s="12"/>
      <c r="B22" s="4"/>
      <c r="D22" s="2"/>
      <c r="E22" s="13"/>
      <c r="F22" s="13"/>
    </row>
    <row r="23" spans="1:6" x14ac:dyDescent="0.25">
      <c r="A23" s="12"/>
      <c r="B23" s="4"/>
      <c r="D23" s="2"/>
      <c r="E23" s="13"/>
      <c r="F23" s="13"/>
    </row>
    <row r="24" spans="1:6" x14ac:dyDescent="0.25">
      <c r="A24" s="12"/>
      <c r="B24" s="4"/>
      <c r="D24" s="2"/>
      <c r="E24" s="13"/>
      <c r="F24" s="13"/>
    </row>
    <row r="25" spans="1:6" x14ac:dyDescent="0.25">
      <c r="A25" s="12"/>
      <c r="B25" s="4"/>
      <c r="D25" s="2"/>
      <c r="E25" s="13"/>
      <c r="F25" s="13"/>
    </row>
    <row r="26" spans="1:6" x14ac:dyDescent="0.25">
      <c r="A26" s="12"/>
      <c r="B26" s="4"/>
      <c r="D26" s="2"/>
      <c r="E26" s="13"/>
      <c r="F26" s="13"/>
    </row>
    <row r="27" spans="1:6" x14ac:dyDescent="0.25">
      <c r="A27" s="12"/>
      <c r="B27" s="4"/>
      <c r="D27" s="2"/>
      <c r="E27" s="13"/>
      <c r="F27" s="13"/>
    </row>
    <row r="28" spans="1:6" x14ac:dyDescent="0.25">
      <c r="A28" s="12"/>
      <c r="B28" s="4"/>
      <c r="D28" s="2"/>
      <c r="E28" s="13"/>
      <c r="F28" s="13"/>
    </row>
    <row r="29" spans="1:6" x14ac:dyDescent="0.25">
      <c r="A29" s="12"/>
      <c r="B29" s="4"/>
      <c r="D29" s="2"/>
      <c r="E29" s="13"/>
      <c r="F29" s="13"/>
    </row>
    <row r="30" spans="1:6" x14ac:dyDescent="0.25">
      <c r="A30" s="12"/>
      <c r="B30" s="4"/>
      <c r="D30" s="2"/>
      <c r="E30" s="13"/>
      <c r="F30" s="13"/>
    </row>
    <row r="31" spans="1:6" x14ac:dyDescent="0.25">
      <c r="A31" s="12"/>
      <c r="B31" s="4"/>
      <c r="D31" s="2"/>
      <c r="E31" s="13"/>
      <c r="F31" s="13"/>
    </row>
    <row r="32" spans="1:6" x14ac:dyDescent="0.25">
      <c r="A32" s="12"/>
      <c r="B32" s="4"/>
      <c r="D32" s="2"/>
      <c r="E32" s="13"/>
      <c r="F32" s="13"/>
    </row>
    <row r="33" spans="1:6" x14ac:dyDescent="0.25">
      <c r="A33" s="12"/>
      <c r="B33" s="4"/>
      <c r="D33" s="2"/>
      <c r="E33" s="13"/>
      <c r="F33" s="13"/>
    </row>
    <row r="34" spans="1:6" x14ac:dyDescent="0.25">
      <c r="A34" s="12"/>
      <c r="B34" s="4"/>
      <c r="D34" s="2"/>
      <c r="E34" s="13"/>
      <c r="F34" s="13"/>
    </row>
    <row r="35" spans="1:6" x14ac:dyDescent="0.25">
      <c r="A35" s="12"/>
      <c r="B35" s="4"/>
      <c r="D35" s="2"/>
      <c r="E35" s="13"/>
      <c r="F35" s="13"/>
    </row>
    <row r="36" spans="1:6" x14ac:dyDescent="0.25">
      <c r="A36" s="12"/>
      <c r="B36" s="4"/>
      <c r="D36" s="2"/>
      <c r="E36" s="13"/>
      <c r="F36" s="13"/>
    </row>
    <row r="37" spans="1:6" x14ac:dyDescent="0.25">
      <c r="A37" s="12"/>
      <c r="B37" s="4"/>
      <c r="D37" s="2"/>
      <c r="E37" s="13"/>
      <c r="F37" s="13"/>
    </row>
    <row r="38" spans="1:6" x14ac:dyDescent="0.25">
      <c r="A38" s="12"/>
      <c r="B38" s="4"/>
      <c r="D38" s="2"/>
      <c r="E38" s="13"/>
      <c r="F38" s="13"/>
    </row>
    <row r="39" spans="1:6" x14ac:dyDescent="0.25">
      <c r="A39" s="12"/>
      <c r="B39" s="4"/>
      <c r="D39" s="2"/>
      <c r="E39" s="13"/>
      <c r="F39" s="13"/>
    </row>
    <row r="40" spans="1:6" x14ac:dyDescent="0.25">
      <c r="A40" s="12"/>
      <c r="B40" s="4"/>
      <c r="D40" s="2"/>
      <c r="E40" s="13"/>
      <c r="F40" s="13"/>
    </row>
    <row r="41" spans="1:6" x14ac:dyDescent="0.25">
      <c r="A41" s="12"/>
      <c r="B41" s="4"/>
      <c r="D41" s="2"/>
      <c r="E41" s="13"/>
      <c r="F41" s="13"/>
    </row>
    <row r="42" spans="1:6" x14ac:dyDescent="0.25">
      <c r="A42" s="12"/>
      <c r="B42" s="4"/>
      <c r="D42" s="2"/>
      <c r="E42" s="13"/>
      <c r="F42" s="13"/>
    </row>
    <row r="43" spans="1:6" x14ac:dyDescent="0.25">
      <c r="A43" s="12"/>
      <c r="B43" s="4"/>
      <c r="D43" s="2"/>
      <c r="E43" s="13"/>
      <c r="F43" s="13"/>
    </row>
    <row r="44" spans="1:6" x14ac:dyDescent="0.25">
      <c r="A44" s="12"/>
      <c r="B44" s="4"/>
      <c r="D44" s="2"/>
      <c r="E44" s="13"/>
      <c r="F44" s="13"/>
    </row>
    <row r="45" spans="1:6" x14ac:dyDescent="0.25">
      <c r="A45" s="12"/>
      <c r="B45" s="4"/>
      <c r="D45" s="2"/>
      <c r="E45" s="13"/>
      <c r="F45" s="13"/>
    </row>
    <row r="46" spans="1:6" x14ac:dyDescent="0.25">
      <c r="A46" s="12"/>
      <c r="B46" s="4"/>
      <c r="D46" s="2"/>
      <c r="E46" s="13"/>
      <c r="F46" s="13"/>
    </row>
    <row r="47" spans="1:6" x14ac:dyDescent="0.25">
      <c r="A47" s="12"/>
      <c r="B47" s="4"/>
      <c r="D47" s="2"/>
      <c r="E47" s="13"/>
      <c r="F47" s="13"/>
    </row>
    <row r="48" spans="1:6" x14ac:dyDescent="0.25">
      <c r="A48" s="12"/>
      <c r="B48" s="4"/>
      <c r="D48" s="2"/>
      <c r="E48" s="13"/>
      <c r="F48" s="13"/>
    </row>
    <row r="49" spans="1:6" x14ac:dyDescent="0.25">
      <c r="A49" s="12"/>
      <c r="B49" s="4"/>
      <c r="D49" s="2"/>
      <c r="E49" s="13"/>
      <c r="F49" s="13"/>
    </row>
    <row r="50" spans="1:6" x14ac:dyDescent="0.25">
      <c r="A50" s="12"/>
      <c r="B50" s="4"/>
      <c r="D50" s="2"/>
      <c r="E50" s="13"/>
      <c r="F50" s="13"/>
    </row>
    <row r="51" spans="1:6" x14ac:dyDescent="0.25">
      <c r="A51" s="12"/>
      <c r="B51" s="4"/>
      <c r="D51" s="2"/>
      <c r="E51" s="13"/>
      <c r="F51" s="13"/>
    </row>
    <row r="52" spans="1:6" x14ac:dyDescent="0.25">
      <c r="A52" s="12"/>
      <c r="B52" s="4"/>
      <c r="D52" s="2"/>
      <c r="E52" s="13"/>
      <c r="F52" s="13"/>
    </row>
    <row r="53" spans="1:6" x14ac:dyDescent="0.25">
      <c r="A53" s="12"/>
      <c r="B53" s="4"/>
      <c r="D53" s="2"/>
      <c r="E53" s="13"/>
      <c r="F53" s="13"/>
    </row>
    <row r="54" spans="1:6" x14ac:dyDescent="0.25">
      <c r="A54" s="12"/>
      <c r="B54" s="4"/>
      <c r="D54" s="2"/>
      <c r="E54" s="13"/>
      <c r="F54" s="13"/>
    </row>
    <row r="55" spans="1:6" x14ac:dyDescent="0.25">
      <c r="A55" s="12"/>
      <c r="B55" s="4"/>
      <c r="D55" s="2"/>
      <c r="E55" s="13"/>
      <c r="F55" s="13"/>
    </row>
    <row r="56" spans="1:6" x14ac:dyDescent="0.25">
      <c r="A56" s="12"/>
      <c r="B56" s="4"/>
      <c r="D56" s="2"/>
      <c r="E56" s="13"/>
      <c r="F56" s="13"/>
    </row>
    <row r="57" spans="1:6" x14ac:dyDescent="0.25">
      <c r="A57" s="12"/>
      <c r="B57" s="4"/>
      <c r="D57" s="2"/>
      <c r="E57" s="13"/>
      <c r="F57" s="13"/>
    </row>
    <row r="58" spans="1:6" x14ac:dyDescent="0.25">
      <c r="A58" s="12"/>
      <c r="B58" s="4"/>
      <c r="D58" s="2"/>
      <c r="E58" s="13"/>
      <c r="F58" s="13"/>
    </row>
    <row r="59" spans="1:6" x14ac:dyDescent="0.25">
      <c r="A59" s="12"/>
      <c r="B59" s="4"/>
      <c r="D59" s="2"/>
      <c r="E59" s="13"/>
      <c r="F59" s="13"/>
    </row>
    <row r="60" spans="1:6" x14ac:dyDescent="0.25">
      <c r="A60" s="12"/>
      <c r="B60" s="4"/>
      <c r="D60" s="2"/>
      <c r="E60" s="13"/>
      <c r="F60" s="13"/>
    </row>
    <row r="61" spans="1:6" x14ac:dyDescent="0.25">
      <c r="A61" s="12"/>
      <c r="B61" s="4"/>
      <c r="D61" s="2"/>
      <c r="E61" s="13"/>
      <c r="F61" s="13"/>
    </row>
    <row r="62" spans="1:6" x14ac:dyDescent="0.25">
      <c r="A62" s="12"/>
      <c r="B62" s="4"/>
      <c r="D62" s="2"/>
      <c r="E62" s="13"/>
      <c r="F62" s="13"/>
    </row>
    <row r="63" spans="1:6" x14ac:dyDescent="0.25">
      <c r="A63" s="12"/>
      <c r="B63" s="4"/>
      <c r="D63" s="2"/>
      <c r="E63" s="13"/>
      <c r="F63" s="13"/>
    </row>
    <row r="64" spans="1:6" x14ac:dyDescent="0.25">
      <c r="A64" s="12"/>
      <c r="B64" s="4"/>
      <c r="D64" s="2"/>
      <c r="E64" s="13"/>
      <c r="F64" s="13"/>
    </row>
    <row r="65" spans="1:6" x14ac:dyDescent="0.25">
      <c r="A65" s="12"/>
      <c r="B65" s="4"/>
      <c r="D65" s="2"/>
      <c r="E65" s="13"/>
      <c r="F65" s="13"/>
    </row>
    <row r="66" spans="1:6" x14ac:dyDescent="0.25">
      <c r="A66" s="12"/>
      <c r="B66" s="4"/>
      <c r="D66" s="2"/>
      <c r="E66" s="13"/>
      <c r="F66" s="13"/>
    </row>
    <row r="67" spans="1:6" x14ac:dyDescent="0.25">
      <c r="A67" s="12"/>
      <c r="B67" s="4"/>
      <c r="D67" s="2"/>
      <c r="E67" s="13"/>
      <c r="F67" s="13"/>
    </row>
    <row r="68" spans="1:6" x14ac:dyDescent="0.25">
      <c r="A68" s="12"/>
      <c r="B68" s="4"/>
      <c r="D68" s="2"/>
      <c r="E68" s="13"/>
      <c r="F68" s="13"/>
    </row>
    <row r="69" spans="1:6" x14ac:dyDescent="0.25">
      <c r="A69" s="12"/>
      <c r="B69" s="4"/>
      <c r="D69" s="2"/>
      <c r="E69" s="13"/>
      <c r="F69" s="13"/>
    </row>
    <row r="70" spans="1:6" x14ac:dyDescent="0.25">
      <c r="A70" s="12"/>
      <c r="B70" s="4"/>
      <c r="D70" s="2"/>
      <c r="E70" s="13"/>
      <c r="F70" s="13"/>
    </row>
    <row r="71" spans="1:6" x14ac:dyDescent="0.25">
      <c r="A71" s="12"/>
      <c r="B71" s="4"/>
      <c r="D71" s="2"/>
      <c r="E71" s="13"/>
      <c r="F71" s="13"/>
    </row>
    <row r="72" spans="1:6" x14ac:dyDescent="0.25">
      <c r="A72" s="12"/>
      <c r="B72" s="4"/>
      <c r="D72" s="2"/>
      <c r="E72" s="13"/>
      <c r="F72" s="13"/>
    </row>
    <row r="73" spans="1:6" x14ac:dyDescent="0.25">
      <c r="A73" s="12"/>
      <c r="B73" s="4"/>
      <c r="D73" s="2"/>
      <c r="E73" s="13"/>
      <c r="F73" s="13"/>
    </row>
    <row r="74" spans="1:6" x14ac:dyDescent="0.25">
      <c r="A74" s="12"/>
      <c r="B74" s="4"/>
      <c r="D74" s="2"/>
      <c r="E74" s="13"/>
      <c r="F74" s="13"/>
    </row>
    <row r="75" spans="1:6" x14ac:dyDescent="0.25">
      <c r="A75" s="12"/>
      <c r="B75" s="4"/>
      <c r="D75" s="2"/>
      <c r="E75" s="13"/>
      <c r="F75" s="13"/>
    </row>
    <row r="76" spans="1:6" x14ac:dyDescent="0.25">
      <c r="A76" s="12"/>
      <c r="B76" s="4"/>
      <c r="D76" s="2"/>
      <c r="E76" s="13"/>
      <c r="F76" s="13"/>
    </row>
    <row r="77" spans="1:6" x14ac:dyDescent="0.25">
      <c r="A77" s="12"/>
      <c r="B77" s="4"/>
      <c r="D77" s="2"/>
      <c r="E77" s="13"/>
      <c r="F77" s="13"/>
    </row>
    <row r="78" spans="1:6" x14ac:dyDescent="0.25">
      <c r="A78" s="12"/>
      <c r="B78" s="4"/>
      <c r="D78" s="2"/>
      <c r="E78" s="13"/>
      <c r="F78" s="13"/>
    </row>
    <row r="79" spans="1:6" x14ac:dyDescent="0.25">
      <c r="A79" s="12"/>
      <c r="B79" s="4"/>
      <c r="D79" s="2"/>
      <c r="E79" s="13"/>
      <c r="F79" s="13"/>
    </row>
    <row r="80" spans="1:6" x14ac:dyDescent="0.25">
      <c r="A80" s="12"/>
      <c r="B80" s="4"/>
      <c r="D80" s="2"/>
      <c r="E80" s="13"/>
      <c r="F80" s="13"/>
    </row>
    <row r="81" spans="1:6" x14ac:dyDescent="0.25">
      <c r="A81" s="12"/>
      <c r="B81" s="4"/>
      <c r="D81" s="2"/>
      <c r="E81" s="13"/>
      <c r="F81" s="13"/>
    </row>
    <row r="82" spans="1:6" x14ac:dyDescent="0.25">
      <c r="A82" s="12"/>
      <c r="B82" s="4"/>
      <c r="D82" s="2"/>
      <c r="E82" s="13"/>
      <c r="F82" s="13"/>
    </row>
    <row r="83" spans="1:6" x14ac:dyDescent="0.25">
      <c r="A83" s="12"/>
      <c r="B83" s="4"/>
      <c r="D83" s="2"/>
      <c r="E83" s="13"/>
      <c r="F83" s="13"/>
    </row>
    <row r="84" spans="1:6" x14ac:dyDescent="0.25">
      <c r="A84" s="12"/>
      <c r="B84" s="4"/>
      <c r="D84" s="2"/>
      <c r="E84" s="13"/>
      <c r="F84" s="13"/>
    </row>
    <row r="85" spans="1:6" x14ac:dyDescent="0.25">
      <c r="A85" s="12"/>
      <c r="B85" s="4"/>
      <c r="D85" s="2"/>
      <c r="E85" s="13"/>
      <c r="F85" s="13"/>
    </row>
    <row r="86" spans="1:6" x14ac:dyDescent="0.25">
      <c r="A86" s="12"/>
      <c r="B86" s="4"/>
      <c r="D86" s="2"/>
      <c r="E86" s="13"/>
      <c r="F86" s="13"/>
    </row>
    <row r="87" spans="1:6" x14ac:dyDescent="0.25">
      <c r="A87" s="12"/>
      <c r="B87" s="4"/>
      <c r="D87" s="2"/>
      <c r="E87" s="13"/>
      <c r="F87" s="13"/>
    </row>
    <row r="88" spans="1:6" x14ac:dyDescent="0.25">
      <c r="A88" s="12"/>
      <c r="B88" s="4"/>
      <c r="D88" s="2"/>
      <c r="E88" s="13"/>
      <c r="F88" s="13"/>
    </row>
    <row r="89" spans="1:6" x14ac:dyDescent="0.25">
      <c r="A89" s="12"/>
      <c r="B89" s="4"/>
      <c r="D89" s="2"/>
      <c r="E89" s="13"/>
      <c r="F89" s="13"/>
    </row>
    <row r="90" spans="1:6" x14ac:dyDescent="0.25">
      <c r="A90" s="12"/>
      <c r="B90" s="4"/>
      <c r="D90" s="2"/>
      <c r="E90" s="13"/>
      <c r="F90" s="13"/>
    </row>
    <row r="91" spans="1:6" x14ac:dyDescent="0.25">
      <c r="A91" s="12"/>
      <c r="B91" s="4"/>
      <c r="D91" s="2"/>
      <c r="E91" s="13"/>
      <c r="F91" s="13"/>
    </row>
    <row r="92" spans="1:6" x14ac:dyDescent="0.25">
      <c r="A92" s="12"/>
      <c r="B92" s="4"/>
      <c r="D92" s="2"/>
      <c r="E92" s="13"/>
      <c r="F92" s="13"/>
    </row>
    <row r="93" spans="1:6" x14ac:dyDescent="0.25">
      <c r="A93" s="12"/>
      <c r="B93" s="4"/>
      <c r="D93" s="2"/>
      <c r="E93" s="13"/>
      <c r="F93" s="13"/>
    </row>
    <row r="94" spans="1:6" x14ac:dyDescent="0.25">
      <c r="A94" s="12"/>
      <c r="B94" s="4"/>
      <c r="D94" s="2"/>
      <c r="E94" s="13"/>
      <c r="F94" s="13"/>
    </row>
    <row r="95" spans="1:6" x14ac:dyDescent="0.25">
      <c r="A95" s="12"/>
      <c r="B95" s="4"/>
      <c r="D95" s="2"/>
      <c r="E95" s="13"/>
      <c r="F95" s="13"/>
    </row>
    <row r="96" spans="1:6" x14ac:dyDescent="0.25">
      <c r="A96" s="12"/>
      <c r="B96" s="4"/>
      <c r="D96" s="2"/>
      <c r="E96" s="13"/>
      <c r="F96" s="13"/>
    </row>
    <row r="97" spans="1:6" x14ac:dyDescent="0.25">
      <c r="A97" s="12"/>
      <c r="B97" s="4"/>
      <c r="D97" s="2"/>
      <c r="E97" s="13"/>
      <c r="F97" s="13"/>
    </row>
    <row r="98" spans="1:6" x14ac:dyDescent="0.25">
      <c r="A98" s="12"/>
      <c r="B98" s="4"/>
      <c r="D98" s="2"/>
      <c r="E98" s="13"/>
      <c r="F98" s="13"/>
    </row>
    <row r="99" spans="1:6" x14ac:dyDescent="0.25">
      <c r="A99" s="12"/>
      <c r="B99" s="4"/>
      <c r="D99" s="2"/>
      <c r="E99" s="13"/>
      <c r="F99" s="13"/>
    </row>
    <row r="100" spans="1:6" x14ac:dyDescent="0.25">
      <c r="A100" s="12"/>
      <c r="B100" s="4"/>
      <c r="D100" s="2"/>
      <c r="E100" s="13"/>
      <c r="F100" s="13"/>
    </row>
    <row r="101" spans="1:6" x14ac:dyDescent="0.25">
      <c r="A101" s="12"/>
      <c r="B101" s="4"/>
      <c r="D101" s="2"/>
      <c r="E101" s="13"/>
      <c r="F101" s="13"/>
    </row>
    <row r="102" spans="1:6" x14ac:dyDescent="0.25">
      <c r="A102" s="12"/>
      <c r="B102" s="4"/>
      <c r="D102" s="2"/>
      <c r="E102" s="13"/>
      <c r="F102" s="13"/>
    </row>
    <row r="103" spans="1:6" x14ac:dyDescent="0.25">
      <c r="A103" s="12"/>
      <c r="B103" s="4"/>
      <c r="D103" s="2"/>
      <c r="E103" s="13"/>
      <c r="F103" s="13"/>
    </row>
    <row r="104" spans="1:6" x14ac:dyDescent="0.25">
      <c r="A104" s="12"/>
      <c r="B104" s="4"/>
      <c r="D104" s="2"/>
      <c r="E104" s="13"/>
      <c r="F104" s="13"/>
    </row>
    <row r="182" spans="1:6" x14ac:dyDescent="0.25">
      <c r="A182"/>
      <c r="B182"/>
      <c r="C182"/>
      <c r="D182"/>
      <c r="E182"/>
      <c r="F182"/>
    </row>
    <row r="254" spans="1:6" x14ac:dyDescent="0.25">
      <c r="A254"/>
      <c r="B254"/>
      <c r="C254"/>
      <c r="D254"/>
      <c r="E254"/>
      <c r="F254"/>
    </row>
    <row r="285" spans="1:6" x14ac:dyDescent="0.25">
      <c r="A285"/>
      <c r="B285"/>
      <c r="C285"/>
      <c r="D285"/>
      <c r="E285"/>
      <c r="F285"/>
    </row>
    <row r="286" spans="1:6" x14ac:dyDescent="0.25">
      <c r="A286"/>
      <c r="B286"/>
      <c r="C286"/>
      <c r="D286"/>
      <c r="E286"/>
      <c r="F286"/>
    </row>
  </sheetData>
  <printOptions horizontalCentered="1"/>
  <pageMargins left="0.78740157480314965" right="0.78740157480314965" top="1.1811023622047245" bottom="0.59055118110236227" header="0.39370078740157483" footer="0"/>
  <pageSetup paperSize="9" scale="55" fitToHeight="0" orientation="portrait" r:id="rId1"/>
  <headerFooter alignWithMargins="0">
    <oddFooter>&amp;R&amp;P/&amp;N</oddFooter>
    <evenHeader>&amp;L&amp;G</evenHeader>
    <evenFooter>&amp;L&amp;P/&amp;N</even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95829e5-f0c0-433f-8028-16a97362d770">
      <Terms xmlns="http://schemas.microsoft.com/office/infopath/2007/PartnerControls"/>
    </lcf76f155ced4ddcb4097134ff3c332f>
    <TaxCatchAll xmlns="c166d41d-89ba-4b4a-8649-5fee0e8e4d65"/>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8E3A00EBE4D8E4998A8BB4B8DDB6031" ma:contentTypeVersion="19" ma:contentTypeDescription="Criar um novo documento." ma:contentTypeScope="" ma:versionID="ce1b6391d7624d2c2fecd349c610b320">
  <xsd:schema xmlns:xsd="http://www.w3.org/2001/XMLSchema" xmlns:xs="http://www.w3.org/2001/XMLSchema" xmlns:p="http://schemas.microsoft.com/office/2006/metadata/properties" xmlns:ns2="095829e5-f0c0-433f-8028-16a97362d770" xmlns:ns3="c166d41d-89ba-4b4a-8649-5fee0e8e4d65" targetNamespace="http://schemas.microsoft.com/office/2006/metadata/properties" ma:root="true" ma:fieldsID="96f24d43bce3967027528c0bdf070b69" ns2:_="" ns3:_="">
    <xsd:import namespace="095829e5-f0c0-433f-8028-16a97362d770"/>
    <xsd:import namespace="c166d41d-89ba-4b4a-8649-5fee0e8e4d6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5829e5-f0c0-433f-8028-16a97362d7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Etiquetas de Imagem" ma:readOnly="false" ma:fieldId="{5cf76f15-5ced-4ddc-b409-7134ff3c332f}" ma:taxonomyMulti="true" ma:sspId="200e265f-3291-4014-abdd-ecd4825f451b"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166d41d-89ba-4b4a-8649-5fee0e8e4d65" elementFormDefault="qualified">
    <xsd:import namespace="http://schemas.microsoft.com/office/2006/documentManagement/types"/>
    <xsd:import namespace="http://schemas.microsoft.com/office/infopath/2007/PartnerControls"/>
    <xsd:element name="SharedWithUsers" ma:index="18"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hes de Partilhado Com" ma:internalName="SharedWithDetails" ma:readOnly="true">
      <xsd:simpleType>
        <xsd:restriction base="dms:Note">
          <xsd:maxLength value="255"/>
        </xsd:restriction>
      </xsd:simpleType>
    </xsd:element>
    <xsd:element name="TaxCatchAll" ma:index="22" nillable="true" ma:displayName="Coluna Global de Taxonomia" ma:hidden="true" ma:list="{0f5eb35a-cdab-44e7-a4e3-2ab4fac46c9b}" ma:internalName="TaxCatchAll" ma:showField="CatchAllData" ma:web="c166d41d-89ba-4b4a-8649-5fee0e8e4d6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FCBBFB5-0F74-40CC-9FF5-B2EACD87EA0F}">
  <ds:schemaRefs>
    <ds:schemaRef ds:uri="http://schemas.microsoft.com/office/2006/metadata/properties"/>
    <ds:schemaRef ds:uri="http://schemas.microsoft.com/office/infopath/2007/PartnerControls"/>
    <ds:schemaRef ds:uri="095829e5-f0c0-433f-8028-16a97362d770"/>
    <ds:schemaRef ds:uri="c166d41d-89ba-4b4a-8649-5fee0e8e4d65"/>
  </ds:schemaRefs>
</ds:datastoreItem>
</file>

<file path=customXml/itemProps2.xml><?xml version="1.0" encoding="utf-8"?>
<ds:datastoreItem xmlns:ds="http://schemas.openxmlformats.org/officeDocument/2006/customXml" ds:itemID="{DE889EFF-EF52-4BFF-BF4F-5AB13677DB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5829e5-f0c0-433f-8028-16a97362d770"/>
    <ds:schemaRef ds:uri="c166d41d-89ba-4b4a-8649-5fee0e8e4d6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F674B00-0859-4DE0-9015-A6DAC3214A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26</vt:i4>
      </vt:variant>
    </vt:vector>
  </HeadingPairs>
  <TitlesOfParts>
    <vt:vector size="41" baseType="lpstr">
      <vt:lpstr>Resumo </vt:lpstr>
      <vt:lpstr>1</vt:lpstr>
      <vt:lpstr>2.1</vt:lpstr>
      <vt:lpstr>2.2</vt:lpstr>
      <vt:lpstr>2.3</vt:lpstr>
      <vt:lpstr>2.4</vt:lpstr>
      <vt:lpstr>3.1</vt:lpstr>
      <vt:lpstr>3.2</vt:lpstr>
      <vt:lpstr>3.3</vt:lpstr>
      <vt:lpstr>4.1</vt:lpstr>
      <vt:lpstr>4.2</vt:lpstr>
      <vt:lpstr>5.1</vt:lpstr>
      <vt:lpstr>5.2</vt:lpstr>
      <vt:lpstr>6.1a6.3</vt:lpstr>
      <vt:lpstr>7</vt:lpstr>
      <vt:lpstr>'1'!Print_Area</vt:lpstr>
      <vt:lpstr>'2.1'!Print_Area</vt:lpstr>
      <vt:lpstr>'2.2'!Print_Area</vt:lpstr>
      <vt:lpstr>'2.3'!Print_Area</vt:lpstr>
      <vt:lpstr>'2.4'!Print_Area</vt:lpstr>
      <vt:lpstr>'3.1'!Print_Area</vt:lpstr>
      <vt:lpstr>'3.2'!Print_Area</vt:lpstr>
      <vt:lpstr>'3.3'!Print_Area</vt:lpstr>
      <vt:lpstr>'4.1'!Print_Area</vt:lpstr>
      <vt:lpstr>'4.2'!Print_Area</vt:lpstr>
      <vt:lpstr>'5.1'!Print_Area</vt:lpstr>
      <vt:lpstr>'5.2'!Print_Area</vt:lpstr>
      <vt:lpstr>'6.1a6.3'!Print_Area</vt:lpstr>
      <vt:lpstr>'7'!Print_Area</vt:lpstr>
      <vt:lpstr>'1'!Print_Titles</vt:lpstr>
      <vt:lpstr>'2.1'!Print_Titles</vt:lpstr>
      <vt:lpstr>'2.2'!Print_Titles</vt:lpstr>
      <vt:lpstr>'2.3'!Print_Titles</vt:lpstr>
      <vt:lpstr>'2.4'!Print_Titles</vt:lpstr>
      <vt:lpstr>'3.1'!Print_Titles</vt:lpstr>
      <vt:lpstr>'3.2'!Print_Titles</vt:lpstr>
      <vt:lpstr>'3.3'!Print_Titles</vt:lpstr>
      <vt:lpstr>'5.1'!Print_Titles</vt:lpstr>
      <vt:lpstr>'5.2'!Print_Titles</vt:lpstr>
      <vt:lpstr>'6.1a6.3'!Print_Titles</vt:lpstr>
      <vt:lpstr>'7'!Print_Titles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Natércia Matias</dc:creator>
  <cp:keywords>, docId:1F2698B3C16C3059DCCB4C475FC2546B</cp:keywords>
  <dc:description/>
  <cp:lastModifiedBy>Rafael Muchate</cp:lastModifiedBy>
  <cp:revision/>
  <dcterms:created xsi:type="dcterms:W3CDTF">1997-05-13T18:16:07Z</dcterms:created>
  <dcterms:modified xsi:type="dcterms:W3CDTF">2025-07-23T14:01:42Z</dcterms:modified>
  <cp:category/>
  <cp:contentStatus/>
</cp:coreProperties>
</file>